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roseke-my.sharepoint.com/personal/bernie_roseke_roseke_com/Documents/Rivergreen Software/Ebooks/C - Earned Value Made Simple/Example 1/"/>
    </mc:Choice>
  </mc:AlternateContent>
  <xr:revisionPtr revIDLastSave="433" documentId="8_{9E80A9BB-05DD-4AF3-B23D-751A68767ED4}" xr6:coauthVersionLast="47" xr6:coauthVersionMax="47" xr10:uidLastSave="{D45EA937-5CCF-4E16-A2DE-C87101437179}"/>
  <bookViews>
    <workbookView xWindow="-108" yWindow="-108" windowWidth="23256" windowHeight="12456" activeTab="1" xr2:uid="{9D40730D-2ED6-4F70-B110-FD7047675A41}"/>
  </bookViews>
  <sheets>
    <sheet name="Worksheet" sheetId="1" r:id="rId1"/>
    <sheet name="Trend" sheetId="15" r:id="rId2"/>
    <sheet name="2021-08-28" sheetId="16" r:id="rId3"/>
    <sheet name="2021-09-04" sheetId="22" r:id="rId4"/>
    <sheet name="2021-09-11" sheetId="23" r:id="rId5"/>
    <sheet name="2021-09-18" sheetId="24" r:id="rId6"/>
    <sheet name="2021-09-25" sheetId="25" r:id="rId7"/>
    <sheet name="2021-10-02" sheetId="26" r:id="rId8"/>
    <sheet name="2021-10-09" sheetId="27" r:id="rId9"/>
  </sheets>
  <externalReferences>
    <externalReference r:id="rId10"/>
  </externalReferences>
  <definedNames>
    <definedName name="_xlnm.Print_Area" localSheetId="2">'2021-08-28'!$B$2:$J$41</definedName>
    <definedName name="_xlnm.Print_Area" localSheetId="3">'2021-09-04'!$B$2:$J$41</definedName>
    <definedName name="_xlnm.Print_Area" localSheetId="4">'2021-09-11'!$B$2:$J$41</definedName>
    <definedName name="_xlnm.Print_Area" localSheetId="5">'2021-09-18'!$B$2:$J$41</definedName>
    <definedName name="_xlnm.Print_Area" localSheetId="6">'2021-09-25'!$B$2:$J$41</definedName>
    <definedName name="_xlnm.Print_Area" localSheetId="7">'2021-10-02'!$B$2:$J$41</definedName>
    <definedName name="_xlnm.Print_Area" localSheetId="8">'2021-10-09'!$B$2:$J$41</definedName>
    <definedName name="_xlnm.Print_Area" localSheetId="1">Trend!$C$3:$M$56</definedName>
    <definedName name="_xlnm.Print_Area" localSheetId="0">Worksheet!$B$2:$Z$24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4" i="1" l="1"/>
  <c r="V24" i="1"/>
  <c r="U24" i="1"/>
  <c r="T24" i="1"/>
  <c r="S24" i="1"/>
  <c r="R24" i="1"/>
  <c r="P24" i="1"/>
  <c r="M24" i="1"/>
  <c r="Q24" i="1" s="1"/>
  <c r="L24" i="1"/>
  <c r="K24" i="1"/>
  <c r="O24" i="1" s="1"/>
  <c r="I24" i="1"/>
  <c r="Z24" i="1" s="1"/>
  <c r="U16" i="1"/>
  <c r="V16" i="1" s="1"/>
  <c r="Q16" i="1"/>
  <c r="L16" i="1"/>
  <c r="T16" i="1" s="1"/>
  <c r="K16" i="1"/>
  <c r="O16" i="1" s="1"/>
  <c r="U15" i="1"/>
  <c r="V15" i="1" s="1"/>
  <c r="T15" i="1"/>
  <c r="Q15" i="1"/>
  <c r="L15" i="1"/>
  <c r="K15" i="1"/>
  <c r="O15" i="1" s="1"/>
  <c r="T14" i="1"/>
  <c r="L14" i="1"/>
  <c r="R14" i="1" s="1"/>
  <c r="S14" i="1" s="1"/>
  <c r="K14" i="1"/>
  <c r="O14" i="1" s="1"/>
  <c r="Z13" i="1"/>
  <c r="T13" i="1"/>
  <c r="R13" i="1"/>
  <c r="S13" i="1" s="1"/>
  <c r="L13" i="1"/>
  <c r="Q13" i="1" s="1"/>
  <c r="U13" i="1" s="1"/>
  <c r="V13" i="1" s="1"/>
  <c r="K13" i="1"/>
  <c r="O13" i="1" s="1"/>
  <c r="Z12" i="1"/>
  <c r="T12" i="1"/>
  <c r="R12" i="1"/>
  <c r="S12" i="1" s="1"/>
  <c r="Q12" i="1"/>
  <c r="U12" i="1" s="1"/>
  <c r="V12" i="1" s="1"/>
  <c r="L12" i="1"/>
  <c r="P12" i="1" s="1"/>
  <c r="K12" i="1"/>
  <c r="O12" i="1" s="1"/>
  <c r="N15" i="1" l="1"/>
  <c r="W16" i="1"/>
  <c r="W15" i="1"/>
  <c r="X16" i="1"/>
  <c r="Y16" i="1" s="1"/>
  <c r="W14" i="1"/>
  <c r="X15" i="1"/>
  <c r="Y15" i="1" s="1"/>
  <c r="W13" i="1"/>
  <c r="Z16" i="1"/>
  <c r="W12" i="1"/>
  <c r="X13" i="1"/>
  <c r="Y13" i="1" s="1"/>
  <c r="Z15" i="1"/>
  <c r="X12" i="1"/>
  <c r="Z14" i="1"/>
  <c r="P15" i="1"/>
  <c r="N12" i="1"/>
  <c r="R16" i="1"/>
  <c r="S16" i="1" s="1"/>
  <c r="P13" i="1"/>
  <c r="Q14" i="1"/>
  <c r="U14" i="1" s="1"/>
  <c r="V14" i="1" s="1"/>
  <c r="R15" i="1"/>
  <c r="S15" i="1" s="1"/>
  <c r="N16" i="1"/>
  <c r="N14" i="1"/>
  <c r="P16" i="1"/>
  <c r="N13" i="1"/>
  <c r="P14" i="1"/>
  <c r="Y12" i="1" l="1"/>
  <c r="N24" i="1"/>
  <c r="X14" i="1"/>
  <c r="Y14" i="1" s="1"/>
  <c r="Y24" i="1" l="1"/>
  <c r="X24" i="1"/>
  <c r="E38" i="16"/>
  <c r="C38" i="16"/>
  <c r="E37" i="16"/>
  <c r="C37" i="16"/>
  <c r="E36" i="16"/>
  <c r="C36" i="16"/>
  <c r="E14" i="27" l="1"/>
  <c r="E13" i="27" l="1"/>
  <c r="E12" i="27"/>
  <c r="E20" i="27" l="1"/>
  <c r="E38" i="27"/>
  <c r="E37" i="27"/>
  <c r="E36" i="27"/>
  <c r="E19" i="27"/>
  <c r="E17" i="27"/>
  <c r="C37" i="27"/>
  <c r="C36" i="27"/>
  <c r="E16" i="27"/>
  <c r="C38" i="27" l="1"/>
</calcChain>
</file>

<file path=xl/sharedStrings.xml><?xml version="1.0" encoding="utf-8"?>
<sst xmlns="http://schemas.openxmlformats.org/spreadsheetml/2006/main" count="374" uniqueCount="158">
  <si>
    <t>Earned Value Worksheet</t>
  </si>
  <si>
    <t>Task Name</t>
  </si>
  <si>
    <t>Start</t>
  </si>
  <si>
    <t>End</t>
  </si>
  <si>
    <t>BAC</t>
  </si>
  <si>
    <t>PV</t>
  </si>
  <si>
    <t>EV</t>
  </si>
  <si>
    <t>AC</t>
  </si>
  <si>
    <t>SV</t>
  </si>
  <si>
    <t>SPI</t>
  </si>
  <si>
    <t>CV</t>
  </si>
  <si>
    <t>CPI</t>
  </si>
  <si>
    <t>ETC</t>
  </si>
  <si>
    <t>VAC</t>
  </si>
  <si>
    <t>ID</t>
  </si>
  <si>
    <t>Date:</t>
  </si>
  <si>
    <t>By:</t>
  </si>
  <si>
    <t>Period</t>
  </si>
  <si>
    <t>Earned Value Report</t>
  </si>
  <si>
    <t>Actual Cost (AC):</t>
  </si>
  <si>
    <t>Budget at Completion (BAC):</t>
  </si>
  <si>
    <t>Schedule Performance Index (SPI):</t>
  </si>
  <si>
    <t>Root Cause of Schedule Variance</t>
  </si>
  <si>
    <t>Schedule Impact</t>
  </si>
  <si>
    <t>Root Cause of Cost Variance</t>
  </si>
  <si>
    <t>Budget Impact</t>
  </si>
  <si>
    <t>Estimates at Completion</t>
  </si>
  <si>
    <t>EAC 1:</t>
  </si>
  <si>
    <t>EAC 2:</t>
  </si>
  <si>
    <t>EAC 3:</t>
  </si>
  <si>
    <t>Selected EAC</t>
  </si>
  <si>
    <t>Comments</t>
  </si>
  <si>
    <t>Cost Performance Index (CPI):</t>
  </si>
  <si>
    <t>The existing budget trend will continue</t>
  </si>
  <si>
    <t>The existing budget and schedule trend will continue</t>
  </si>
  <si>
    <t>B. Roseke</t>
  </si>
  <si>
    <t>Project Name:</t>
  </si>
  <si>
    <t>TOTAL</t>
  </si>
  <si>
    <t>EAC1</t>
  </si>
  <si>
    <t>EAC2</t>
  </si>
  <si>
    <t>TCPI</t>
  </si>
  <si>
    <t>Planned
Value</t>
  </si>
  <si>
    <t>%
Comp.</t>
  </si>
  <si>
    <t>Schedule Variance (SV):</t>
  </si>
  <si>
    <t>Cost Variance (CV):</t>
  </si>
  <si>
    <t>Earned
Value</t>
  </si>
  <si>
    <t>Actual
Cost</t>
  </si>
  <si>
    <t>Period Ending:</t>
  </si>
  <si>
    <t>Current Status</t>
  </si>
  <si>
    <t>Forecast</t>
  </si>
  <si>
    <t>Budget at
Completion</t>
  </si>
  <si>
    <t>= [% Complete x BAC]</t>
  </si>
  <si>
    <t>= Earned Value</t>
  </si>
  <si>
    <t>= Planned Value</t>
  </si>
  <si>
    <t>Schedule
Variance</t>
  </si>
  <si>
    <t>Schedule
Perf. Index</t>
  </si>
  <si>
    <t>Cost
Variance</t>
  </si>
  <si>
    <t>Cost
Perf. Index</t>
  </si>
  <si>
    <t>Estimate at
Completion</t>
  </si>
  <si>
    <t>Variance at
Completion</t>
  </si>
  <si>
    <t>To-Complete
Perf. Index</t>
  </si>
  <si>
    <t>INSTRUCTIONS</t>
  </si>
  <si>
    <t>= Actual Cost</t>
  </si>
  <si>
    <t>= Estimated by the project manager</t>
  </si>
  <si>
    <t>= Schedule Variance</t>
  </si>
  <si>
    <t>= [EV - PV]</t>
  </si>
  <si>
    <t>= Schedule Performance Index</t>
  </si>
  <si>
    <t>= [EV / PV]</t>
  </si>
  <si>
    <t>= Cost Variance</t>
  </si>
  <si>
    <t>= [EV - AC]</t>
  </si>
  <si>
    <t>= Cost Performance Index</t>
  </si>
  <si>
    <t>= [EV / AC]</t>
  </si>
  <si>
    <t>= [AC + BAC - EV]</t>
  </si>
  <si>
    <t>= Estimate at Completion, assuming future performance is according to plan, and past performance is not representative of future performance</t>
  </si>
  <si>
    <t>= Estimate at Completion, assuming future performance is similar to past performance</t>
  </si>
  <si>
    <t>EAC3</t>
  </si>
  <si>
    <t>= Estimate at Completion, assuming future performance is affected by both schedule and cost performance</t>
  </si>
  <si>
    <t>= [AC + ((BAC - EV)/(CPI*SPI))]</t>
  </si>
  <si>
    <t>= [(Date of Analysis - Start) / (End - Start)]</t>
  </si>
  <si>
    <t>= [AC + New ETC]</t>
  </si>
  <si>
    <t>DEFINITIONS</t>
  </si>
  <si>
    <t>= [BAC / CPI]</t>
  </si>
  <si>
    <t>1.  Enter the current date under 'Date'</t>
  </si>
  <si>
    <t>2.  At the end of each period:</t>
  </si>
  <si>
    <t>1.  Enter the first 5 columns only once, at the beginning of the project.  This is the project schedule and budget baseline information, and it will only change when the project budget or schedule changes.</t>
  </si>
  <si>
    <t>= Estimate to Complete</t>
  </si>
  <si>
    <t>VAC1</t>
  </si>
  <si>
    <t>VAC2</t>
  </si>
  <si>
    <t>VAC3</t>
  </si>
  <si>
    <t>TCPI1</t>
  </si>
  <si>
    <t>TCPI2</t>
  </si>
  <si>
    <t>Build a House</t>
  </si>
  <si>
    <t>TCPI3</t>
  </si>
  <si>
    <t>Inputs</t>
  </si>
  <si>
    <t>= Variance at Completion</t>
  </si>
  <si>
    <t>= [BAC - EAC]</t>
  </si>
  <si>
    <t>= To-Complete Performance Index</t>
  </si>
  <si>
    <t>= [ (BAC - EV) / (BAC - AC) ]</t>
  </si>
  <si>
    <t>Earned Value Trend Report</t>
  </si>
  <si>
    <t>Budget and Schedule performance
both affect future performance</t>
  </si>
  <si>
    <t>Future Performance =
Planned Performance
(Variances are one time)</t>
  </si>
  <si>
    <t>3.  For each task, enter the percentage that is complete at the Period Ending date into the column "% complete"</t>
  </si>
  <si>
    <t>4.  For each task and enter the actual cost at the Period Ending date into the "Actual Cost (AC)" column.</t>
  </si>
  <si>
    <t>INTERPRETATION OF RESULTS</t>
  </si>
  <si>
    <t>Future Performance =
Past Performance</t>
  </si>
  <si>
    <t>N/A</t>
  </si>
  <si>
    <t>The work is scheduled to start next week.</t>
  </si>
  <si>
    <t>TCPI 1:</t>
  </si>
  <si>
    <t>TCPI 2:</t>
  </si>
  <si>
    <t>TCPI 3:</t>
  </si>
  <si>
    <t xml:space="preserve">Planned Value (PV): </t>
  </si>
  <si>
    <t xml:space="preserve">Earned Value (EV): </t>
  </si>
  <si>
    <t>The project continues to be ahead of schedule due to aggressive scheduling of Contractors</t>
  </si>
  <si>
    <t>No changes</t>
  </si>
  <si>
    <t>No changes.</t>
  </si>
  <si>
    <t>The savings generated by the project team due to early overruns, and the ahead-of-schedule nature of the project has put the Cost Variance into the black for the first time.</t>
  </si>
  <si>
    <t>The framing crew is complete and the de-mobilizing and the siding and roofing crews are on site.  They are about 1/3 complete.  The project is now under budget as well as ahead of schedule.</t>
  </si>
  <si>
    <t>The foundation was poured a day earlier than planned.</t>
  </si>
  <si>
    <t>None</t>
  </si>
  <si>
    <t>The concrete was poured in cold weather and we needed to buy some heaters and tarps</t>
  </si>
  <si>
    <t>The cost of heaters was not budgeted for.</t>
  </si>
  <si>
    <t>The foundation was excavated and concrete poured.</t>
  </si>
  <si>
    <t>The project was able to capitalize on good weather to get slightly ahead of schedule.</t>
  </si>
  <si>
    <t>Keep schedule as is for now.</t>
  </si>
  <si>
    <t>Costs continued to be higher than anticipated.</t>
  </si>
  <si>
    <t>Keep budget as is for now.</t>
  </si>
  <si>
    <t>Half of the foundation work is complete.  The Contractor is working well and is competent.  The project is trending over budget and the project team will look for savings in other areas.</t>
  </si>
  <si>
    <t>The framers were done their previous project and mobilized to the site early, before the foundation was done.  They were able to do their setup work and start on the side of the building where the foundation was not started yet.</t>
  </si>
  <si>
    <t>Additional internal manpower was required to manage the early mobilization of the framing crew.</t>
  </si>
  <si>
    <t>Keep budget as is for now.  TCPI of 2% suggests savings could still be found.</t>
  </si>
  <si>
    <t>The framing crew mobilized early, which caused the schedule variance to go positive but the budget variance to go further negative.  Notwithstanding previous negative budget variances, this lower CV should be partly recoverable.</t>
  </si>
  <si>
    <t>The foundation is complete and the framing is proceeding on schedule</t>
  </si>
  <si>
    <t>We were able to recover some of the costs from previous periods due to diligent focus on finding savings, but the project is still slightly over budget.</t>
  </si>
  <si>
    <t>The foundation is complete and the Contractor has demobilized.  The framing crew is on site and is expected to take another two weeks to finish their work.</t>
  </si>
  <si>
    <t>The framers continued their work and are on schedule.</t>
  </si>
  <si>
    <t>The framing Contractor invoiced aggressively for their work.</t>
  </si>
  <si>
    <t>No changes.  The cash flow should recover after progress catches up with Contractor invoicing.</t>
  </si>
  <si>
    <t>The framing is 70% done and the Contractor is on schedule to finish next week.</t>
  </si>
  <si>
    <t>Period
Ending</t>
  </si>
  <si>
    <t>2.  Enter the Period Ending.  This is the cutoff date for the project data used in the analysis (% complete, Actual Cost)</t>
  </si>
  <si>
    <t>3.  Enter the applicable totals into the 'Earned Value Trend' report to view how the project has trended over time.</t>
  </si>
  <si>
    <t>4.  Enter the applicable totals into the 'Earned Value Report' for presentation to stakeholders.</t>
  </si>
  <si>
    <r>
      <rPr>
        <sz val="10"/>
        <color theme="1"/>
        <rFont val="Calibri"/>
        <family val="2"/>
      </rPr>
      <t>·</t>
    </r>
    <r>
      <rPr>
        <sz val="6.5"/>
        <color theme="1"/>
        <rFont val="Arial Nova"/>
        <family val="2"/>
      </rPr>
      <t xml:space="preserve"> </t>
    </r>
    <r>
      <rPr>
        <sz val="10"/>
        <color theme="1"/>
        <rFont val="Arial Nova"/>
        <family val="2"/>
      </rPr>
      <t>PV (Planned Value) is the amount of work that should be done at the point of analysis, according to the schedule.</t>
    </r>
  </si>
  <si>
    <t>· EV (Earned Value) is the amount of work that is actually done.</t>
  </si>
  <si>
    <t>· AC (Actual Cost) is the cost of the work that is currently complete</t>
  </si>
  <si>
    <t>· SV (Schedule Variance) is the amount that the project is ahead or behind schedule.  Negative = Behind.  Positive = Ahead.</t>
  </si>
  <si>
    <t>· SPI (Schedule Performance Index) is the percentage behind or ahead of schedule.  Below 1.0 = Behind.  Above 1.0 = Ahead</t>
  </si>
  <si>
    <t>· CV (Cost Variance) is the amount that the project is over or under budget.  Negative = Over.  Positive - Under</t>
  </si>
  <si>
    <t>· CPI (Cost Performance Index) is the percentage over or under budget.  Below 1.0 = Over Budget.  Above 1.0 = Under Budget.</t>
  </si>
  <si>
    <t>· EAC (Estimate at Completion) is the final project cost that the project is trending towards.</t>
  </si>
  <si>
    <t>· VAC (Variance at Completion) is the final cost variance (CV) that the project is trending towards.</t>
  </si>
  <si>
    <t>· TCPI (To Complete Performance Index) is the CPI needed to finish the project on budget.</t>
  </si>
  <si>
    <t>EAC's and TCPI's not correct in this week's report</t>
  </si>
  <si>
    <t>Build Foundation</t>
  </si>
  <si>
    <t>Framing</t>
  </si>
  <si>
    <t>Exterior</t>
  </si>
  <si>
    <t>Interior</t>
  </si>
  <si>
    <t>Finishing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</si>
</sst>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quot;$&quot;#,##0"/>
    <numFmt numFmtId="165" formatCode="[$-F800]dddd\,\ mmmm\ dd\,\ yyyy"/>
    <numFmt numFmtId="166" formatCode="mmm\ dd\/yy"/>
  </numFmts>
  <fonts count="24" x14ac:knownFonts="1">
    <font>
      <sz val="11"/>
      <color theme="1"/>
      <name val="Calibri"/>
      <family val="2"/>
      <scheme val="minor"/>
    </font>
    <font>
      <sz val="10"/>
      <color theme="1"/>
      <name val="Arial Nova"/>
      <family val="2"/>
    </font>
    <font>
      <b/>
      <sz val="10"/>
      <color theme="1"/>
      <name val="Arial Nova"/>
      <family val="2"/>
    </font>
    <font>
      <b/>
      <sz val="16"/>
      <color theme="1"/>
      <name val="Arial Nova"/>
      <family val="2"/>
    </font>
    <font>
      <b/>
      <sz val="11"/>
      <color theme="1"/>
      <name val="Arial Nova"/>
      <family val="2"/>
    </font>
    <font>
      <sz val="12"/>
      <color theme="1"/>
      <name val="Arial Nova"/>
      <family val="2"/>
    </font>
    <font>
      <sz val="9"/>
      <color theme="1"/>
      <name val="Arial Nova"/>
      <family val="2"/>
    </font>
    <font>
      <i/>
      <sz val="9"/>
      <color theme="1"/>
      <name val="Arial Nova"/>
      <family val="2"/>
    </font>
    <font>
      <b/>
      <sz val="9"/>
      <color theme="1"/>
      <name val="Arial Nova"/>
      <family val="2"/>
    </font>
    <font>
      <i/>
      <u/>
      <sz val="9"/>
      <color theme="1"/>
      <name val="Arial Nova"/>
      <family val="2"/>
    </font>
    <font>
      <sz val="8"/>
      <color theme="1"/>
      <name val="Arial Nova"/>
      <family val="2"/>
    </font>
    <font>
      <b/>
      <u/>
      <sz val="10"/>
      <color theme="1"/>
      <name val="Arial Nova"/>
      <family val="2"/>
    </font>
    <font>
      <i/>
      <sz val="10"/>
      <color theme="1"/>
      <name val="Arial Nova"/>
      <family val="2"/>
    </font>
    <font>
      <b/>
      <sz val="12"/>
      <color theme="0"/>
      <name val="Arial Nova"/>
      <family val="2"/>
    </font>
    <font>
      <i/>
      <sz val="10"/>
      <color theme="0"/>
      <name val="Arial Nova"/>
      <family val="2"/>
    </font>
    <font>
      <sz val="16"/>
      <color theme="1"/>
      <name val="Arial Nova"/>
      <family val="2"/>
    </font>
    <font>
      <sz val="14"/>
      <color theme="1"/>
      <name val="Arial Nova"/>
      <family val="2"/>
    </font>
    <font>
      <sz val="11"/>
      <color theme="1"/>
      <name val="Arial Nova"/>
      <family val="2"/>
    </font>
    <font>
      <b/>
      <sz val="20"/>
      <color theme="1"/>
      <name val="Arial Nova"/>
      <family val="2"/>
    </font>
    <font>
      <b/>
      <sz val="22"/>
      <color theme="1"/>
      <name val="Arial Nova"/>
      <family val="2"/>
    </font>
    <font>
      <sz val="10"/>
      <color theme="6" tint="-0.499984740745262"/>
      <name val="Arial Nova"/>
      <family val="2"/>
    </font>
    <font>
      <sz val="10"/>
      <color theme="1"/>
      <name val="Calibri"/>
      <family val="2"/>
    </font>
    <font>
      <sz val="6.5"/>
      <color theme="1"/>
      <name val="Arial Nova"/>
      <family val="2"/>
    </font>
    <font>
      <sz val="9"/>
      <color rgb="FFFF0000"/>
      <name val="Arial Nova"/>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0" tint="-4.9989318521683403E-2"/>
        <bgColor indexed="64"/>
      </patternFill>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right style="thin">
        <color theme="0"/>
      </right>
      <top/>
      <bottom/>
      <diagonal/>
    </border>
    <border>
      <left style="thin">
        <color indexed="64"/>
      </left>
      <right style="thin">
        <color indexed="64"/>
      </right>
      <top style="thin">
        <color indexed="64"/>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indexed="64"/>
      </bottom>
      <diagonal/>
    </border>
    <border>
      <left/>
      <right style="thin">
        <color theme="0" tint="-0.34998626667073579"/>
      </right>
      <top style="thin">
        <color indexed="64"/>
      </top>
      <bottom style="thin">
        <color indexed="64"/>
      </bottom>
      <diagonal/>
    </border>
    <border>
      <left/>
      <right style="thin">
        <color indexed="64"/>
      </right>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theme="0" tint="-0.34998626667073579"/>
      </left>
      <right style="thin">
        <color auto="1"/>
      </right>
      <top style="thin">
        <color indexed="64"/>
      </top>
      <bottom style="thin">
        <color theme="0" tint="-0.34998626667073579"/>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bottom style="thin">
        <color indexed="64"/>
      </bottom>
      <diagonal/>
    </border>
    <border>
      <left/>
      <right style="thin">
        <color theme="5" tint="-0.24994659260841701"/>
      </right>
      <top/>
      <bottom style="thin">
        <color theme="0"/>
      </bottom>
      <diagonal/>
    </border>
    <border>
      <left/>
      <right style="thin">
        <color theme="5" tint="-0.24994659260841701"/>
      </right>
      <top style="thin">
        <color theme="0"/>
      </top>
      <bottom style="thin">
        <color indexed="64"/>
      </bottom>
      <diagonal/>
    </border>
  </borders>
  <cellStyleXfs count="1">
    <xf numFmtId="0" fontId="0" fillId="0" borderId="0"/>
  </cellStyleXfs>
  <cellXfs count="145">
    <xf numFmtId="0" fontId="0" fillId="0" borderId="0" xfId="0"/>
    <xf numFmtId="0" fontId="1" fillId="0" borderId="0" xfId="0" applyFont="1"/>
    <xf numFmtId="0" fontId="2" fillId="0" borderId="0" xfId="0" applyFont="1" applyAlignment="1">
      <alignment vertical="center"/>
    </xf>
    <xf numFmtId="0" fontId="3" fillId="0" borderId="0" xfId="0" applyFont="1"/>
    <xf numFmtId="0" fontId="1" fillId="0" borderId="0" xfId="0" applyFont="1" applyBorder="1" applyAlignment="1">
      <alignment horizontal="center"/>
    </xf>
    <xf numFmtId="164" fontId="5" fillId="0" borderId="0" xfId="0" applyNumberFormat="1" applyFont="1" applyBorder="1" applyAlignment="1">
      <alignment horizontal="center" vertical="center"/>
    </xf>
    <xf numFmtId="164" fontId="5" fillId="0" borderId="0" xfId="0" applyNumberFormat="1" applyFont="1" applyBorder="1" applyAlignment="1">
      <alignment vertical="center"/>
    </xf>
    <xf numFmtId="0" fontId="1" fillId="0" borderId="0" xfId="0" applyFont="1" applyBorder="1"/>
    <xf numFmtId="0" fontId="3" fillId="0" borderId="0" xfId="0" applyFont="1" applyBorder="1"/>
    <xf numFmtId="0" fontId="4" fillId="0" borderId="0" xfId="0" applyFont="1" applyAlignment="1">
      <alignment vertical="center"/>
    </xf>
    <xf numFmtId="0" fontId="1" fillId="2" borderId="0" xfId="0" applyFont="1" applyFill="1" applyBorder="1"/>
    <xf numFmtId="0" fontId="5" fillId="0" borderId="0" xfId="0" applyFont="1" applyBorder="1" applyAlignment="1">
      <alignment horizontal="center" vertical="center"/>
    </xf>
    <xf numFmtId="0" fontId="2" fillId="0" borderId="0" xfId="0" applyFont="1" applyBorder="1" applyAlignment="1">
      <alignment vertical="center"/>
    </xf>
    <xf numFmtId="14" fontId="1" fillId="0" borderId="0" xfId="0" applyNumberFormat="1" applyFont="1" applyBorder="1" applyAlignment="1"/>
    <xf numFmtId="0" fontId="1" fillId="0" borderId="0" xfId="0" applyFont="1" applyAlignment="1">
      <alignment horizontal="center" vertical="center"/>
    </xf>
    <xf numFmtId="0" fontId="2" fillId="0" borderId="0" xfId="0" applyFont="1" applyAlignment="1">
      <alignment horizontal="right" vertical="center"/>
    </xf>
    <xf numFmtId="164" fontId="1" fillId="0" borderId="11" xfId="0" applyNumberFormat="1" applyFont="1" applyBorder="1" applyAlignment="1">
      <alignment horizontal="center" vertical="center"/>
    </xf>
    <xf numFmtId="0" fontId="1" fillId="3" borderId="11" xfId="0" applyFont="1" applyFill="1" applyBorder="1" applyAlignment="1">
      <alignment horizontal="center" vertical="center"/>
    </xf>
    <xf numFmtId="0" fontId="8" fillId="0" borderId="0" xfId="0" applyFont="1"/>
    <xf numFmtId="0" fontId="6" fillId="0" borderId="0" xfId="0" applyFont="1"/>
    <xf numFmtId="0" fontId="6" fillId="0" borderId="0" xfId="0" applyFont="1" applyAlignment="1">
      <alignment horizontal="right"/>
    </xf>
    <xf numFmtId="14" fontId="6" fillId="0" borderId="0" xfId="0" applyNumberFormat="1" applyFont="1" applyBorder="1" applyAlignment="1">
      <alignment horizontal="center"/>
    </xf>
    <xf numFmtId="164" fontId="6" fillId="0" borderId="5" xfId="0" applyNumberFormat="1" applyFont="1" applyBorder="1" applyAlignment="1">
      <alignment horizontal="center"/>
    </xf>
    <xf numFmtId="0" fontId="1" fillId="0" borderId="0" xfId="0" quotePrefix="1" applyFont="1"/>
    <xf numFmtId="0" fontId="11" fillId="0" borderId="0" xfId="0" applyFont="1"/>
    <xf numFmtId="164" fontId="1" fillId="0" borderId="24" xfId="0" applyNumberFormat="1" applyFont="1" applyBorder="1" applyAlignment="1">
      <alignment horizontal="center" vertical="center"/>
    </xf>
    <xf numFmtId="164" fontId="1" fillId="0" borderId="25" xfId="0" applyNumberFormat="1" applyFont="1" applyBorder="1" applyAlignment="1">
      <alignment horizontal="center" vertical="center"/>
    </xf>
    <xf numFmtId="164" fontId="1" fillId="0" borderId="26" xfId="0" applyNumberFormat="1" applyFont="1" applyBorder="1" applyAlignment="1">
      <alignment horizontal="center" vertical="center"/>
    </xf>
    <xf numFmtId="2" fontId="1" fillId="0" borderId="25" xfId="0" applyNumberFormat="1" applyFont="1" applyBorder="1" applyAlignment="1">
      <alignment horizontal="center" vertical="center"/>
    </xf>
    <xf numFmtId="2" fontId="1" fillId="0" borderId="26" xfId="0" applyNumberFormat="1" applyFont="1" applyBorder="1" applyAlignment="1">
      <alignment horizontal="center" vertical="center"/>
    </xf>
    <xf numFmtId="0" fontId="10"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2" fillId="0" borderId="0" xfId="0" quotePrefix="1" applyFont="1"/>
    <xf numFmtId="0" fontId="8" fillId="0" borderId="0" xfId="0" applyFont="1" applyAlignment="1">
      <alignment horizontal="left"/>
    </xf>
    <xf numFmtId="164" fontId="1" fillId="0" borderId="36" xfId="0" applyNumberFormat="1" applyFont="1" applyBorder="1" applyAlignment="1">
      <alignment horizontal="center" vertical="center"/>
    </xf>
    <xf numFmtId="4" fontId="1" fillId="0" borderId="9" xfId="0" applyNumberFormat="1" applyFont="1" applyBorder="1" applyAlignment="1">
      <alignment horizontal="center" vertical="center"/>
    </xf>
    <xf numFmtId="4" fontId="1" fillId="0" borderId="26" xfId="0" applyNumberFormat="1" applyFont="1" applyBorder="1" applyAlignment="1">
      <alignment horizontal="center" vertical="center"/>
    </xf>
    <xf numFmtId="164" fontId="1" fillId="0" borderId="32" xfId="0" applyNumberFormat="1" applyFont="1" applyBorder="1" applyAlignment="1">
      <alignment horizontal="center" vertical="center"/>
    </xf>
    <xf numFmtId="0" fontId="15" fillId="4" borderId="5" xfId="0" applyFont="1" applyFill="1" applyBorder="1" applyAlignment="1">
      <alignment horizontal="center" vertical="center" wrapText="1"/>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0" xfId="0" applyFont="1" applyAlignment="1">
      <alignment horizontal="center" vertical="center"/>
    </xf>
    <xf numFmtId="4" fontId="5" fillId="0" borderId="0" xfId="0" applyNumberFormat="1" applyFont="1" applyBorder="1" applyAlignment="1">
      <alignment horizontal="center" vertical="center"/>
    </xf>
    <xf numFmtId="2" fontId="6" fillId="0" borderId="5" xfId="0" applyNumberFormat="1" applyFont="1" applyBorder="1" applyAlignment="1">
      <alignment horizontal="center"/>
    </xf>
    <xf numFmtId="164" fontId="6" fillId="0" borderId="2" xfId="0" applyNumberFormat="1" applyFont="1" applyBorder="1" applyAlignment="1">
      <alignment horizontal="center"/>
    </xf>
    <xf numFmtId="164" fontId="6" fillId="0" borderId="7" xfId="0" applyNumberFormat="1" applyFont="1" applyBorder="1" applyAlignment="1">
      <alignment horizontal="center"/>
    </xf>
    <xf numFmtId="0" fontId="6" fillId="0" borderId="0" xfId="0" applyFont="1" applyAlignment="1">
      <alignment horizontal="right" indent="1"/>
    </xf>
    <xf numFmtId="4" fontId="6" fillId="0" borderId="2" xfId="0" applyNumberFormat="1" applyFont="1" applyBorder="1" applyAlignment="1">
      <alignment horizontal="center"/>
    </xf>
    <xf numFmtId="4" fontId="6" fillId="0" borderId="7" xfId="0" applyNumberFormat="1" applyFont="1" applyBorder="1" applyAlignment="1">
      <alignment horizontal="center"/>
    </xf>
    <xf numFmtId="2" fontId="6" fillId="0" borderId="2" xfId="0" applyNumberFormat="1" applyFont="1" applyBorder="1" applyAlignment="1">
      <alignment horizontal="center"/>
    </xf>
    <xf numFmtId="0" fontId="1" fillId="0" borderId="15" xfId="0" applyFont="1" applyBorder="1" applyAlignment="1">
      <alignment horizontal="center" vertical="center"/>
    </xf>
    <xf numFmtId="14" fontId="1" fillId="0" borderId="16" xfId="0" applyNumberFormat="1" applyFont="1" applyBorder="1" applyAlignment="1">
      <alignment horizontal="center" vertical="center"/>
    </xf>
    <xf numFmtId="164" fontId="1" fillId="0" borderId="17" xfId="0" applyNumberFormat="1" applyFont="1" applyBorder="1" applyAlignment="1">
      <alignment horizontal="center" vertical="center"/>
    </xf>
    <xf numFmtId="9" fontId="1" fillId="6" borderId="12" xfId="0" applyNumberFormat="1" applyFont="1" applyFill="1" applyBorder="1" applyAlignment="1">
      <alignment horizontal="center" vertical="center"/>
    </xf>
    <xf numFmtId="164" fontId="1" fillId="0" borderId="15" xfId="0" applyNumberFormat="1" applyFont="1" applyBorder="1" applyAlignment="1">
      <alignment horizontal="center" vertical="center"/>
    </xf>
    <xf numFmtId="164" fontId="1" fillId="0" borderId="16" xfId="0" applyNumberFormat="1" applyFont="1" applyBorder="1" applyAlignment="1">
      <alignment horizontal="center" vertical="center"/>
    </xf>
    <xf numFmtId="164" fontId="1" fillId="6" borderId="17" xfId="0" applyNumberFormat="1" applyFont="1" applyFill="1" applyBorder="1" applyAlignment="1">
      <alignment horizontal="center" vertical="center"/>
    </xf>
    <xf numFmtId="2" fontId="1" fillId="0" borderId="16" xfId="0" applyNumberFormat="1" applyFont="1" applyBorder="1" applyAlignment="1">
      <alignment horizontal="center" vertical="center"/>
    </xf>
    <xf numFmtId="2" fontId="1" fillId="0" borderId="17" xfId="0" applyNumberFormat="1" applyFont="1" applyBorder="1" applyAlignment="1">
      <alignment horizontal="center" vertical="center"/>
    </xf>
    <xf numFmtId="164" fontId="1" fillId="0" borderId="33" xfId="0" applyNumberFormat="1" applyFont="1" applyBorder="1" applyAlignment="1">
      <alignment horizontal="center" vertical="center"/>
    </xf>
    <xf numFmtId="4" fontId="1" fillId="0" borderId="37" xfId="0" applyNumberFormat="1" applyFont="1" applyBorder="1" applyAlignment="1">
      <alignment horizontal="center" vertical="center"/>
    </xf>
    <xf numFmtId="4" fontId="1" fillId="0" borderId="40" xfId="0" applyNumberFormat="1" applyFont="1" applyBorder="1" applyAlignment="1">
      <alignment horizontal="center" vertical="center"/>
    </xf>
    <xf numFmtId="164" fontId="1" fillId="0" borderId="29" xfId="0" applyNumberFormat="1" applyFont="1" applyBorder="1" applyAlignment="1">
      <alignment horizontal="center" vertical="center"/>
    </xf>
    <xf numFmtId="0" fontId="1" fillId="0" borderId="18" xfId="0" applyFont="1" applyBorder="1" applyAlignment="1">
      <alignment horizontal="center" vertical="center"/>
    </xf>
    <xf numFmtId="14" fontId="1" fillId="0" borderId="19" xfId="0" applyNumberFormat="1" applyFont="1" applyBorder="1" applyAlignment="1">
      <alignment horizontal="center" vertical="center"/>
    </xf>
    <xf numFmtId="164" fontId="1" fillId="0" borderId="20" xfId="0" applyNumberFormat="1" applyFont="1" applyBorder="1" applyAlignment="1">
      <alignment horizontal="center" vertical="center"/>
    </xf>
    <xf numFmtId="9" fontId="1" fillId="6" borderId="14" xfId="0" applyNumberFormat="1" applyFont="1" applyFill="1" applyBorder="1" applyAlignment="1">
      <alignment horizontal="center" vertical="center"/>
    </xf>
    <xf numFmtId="164" fontId="1" fillId="0" borderId="18" xfId="0" applyNumberFormat="1" applyFont="1" applyBorder="1" applyAlignment="1">
      <alignment horizontal="center" vertical="center"/>
    </xf>
    <xf numFmtId="164" fontId="1" fillId="0" borderId="19" xfId="0" applyNumberFormat="1" applyFont="1" applyBorder="1" applyAlignment="1">
      <alignment horizontal="center" vertical="center"/>
    </xf>
    <xf numFmtId="164" fontId="1" fillId="6" borderId="20" xfId="0" applyNumberFormat="1" applyFont="1" applyFill="1" applyBorder="1" applyAlignment="1">
      <alignment horizontal="center" vertical="center"/>
    </xf>
    <xf numFmtId="4" fontId="1" fillId="0" borderId="20" xfId="0" applyNumberFormat="1" applyFont="1" applyBorder="1" applyAlignment="1">
      <alignment horizontal="center" vertical="center"/>
    </xf>
    <xf numFmtId="0" fontId="1" fillId="0" borderId="19" xfId="0" applyFont="1" applyBorder="1" applyAlignment="1">
      <alignment horizontal="center" vertical="center"/>
    </xf>
    <xf numFmtId="164" fontId="1" fillId="0" borderId="34" xfId="0" applyNumberFormat="1" applyFont="1" applyBorder="1" applyAlignment="1">
      <alignment horizontal="center" vertical="center"/>
    </xf>
    <xf numFmtId="4" fontId="1" fillId="0" borderId="38" xfId="0" applyNumberFormat="1" applyFont="1" applyBorder="1" applyAlignment="1">
      <alignment horizontal="center" vertical="center"/>
    </xf>
    <xf numFmtId="164" fontId="1" fillId="0" borderId="30" xfId="0" applyNumberFormat="1" applyFont="1" applyBorder="1" applyAlignment="1">
      <alignment horizontal="center" vertical="center"/>
    </xf>
    <xf numFmtId="2" fontId="1" fillId="0" borderId="20" xfId="0" applyNumberFormat="1"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164" fontId="1" fillId="0" borderId="23" xfId="0" applyNumberFormat="1" applyFont="1" applyBorder="1" applyAlignment="1">
      <alignment horizontal="center" vertical="center"/>
    </xf>
    <xf numFmtId="9" fontId="1" fillId="6" borderId="13" xfId="0" applyNumberFormat="1" applyFont="1" applyFill="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xf>
    <xf numFmtId="164" fontId="1" fillId="6" borderId="23" xfId="0" applyNumberFormat="1" applyFont="1" applyFill="1" applyBorder="1" applyAlignment="1">
      <alignment horizontal="center" vertical="center"/>
    </xf>
    <xf numFmtId="164" fontId="1" fillId="0" borderId="35" xfId="0" applyNumberFormat="1" applyFont="1" applyBorder="1" applyAlignment="1">
      <alignment horizontal="center" vertical="center"/>
    </xf>
    <xf numFmtId="4" fontId="1" fillId="0" borderId="39" xfId="0" applyNumberFormat="1" applyFont="1" applyBorder="1" applyAlignment="1">
      <alignment horizontal="center" vertical="center"/>
    </xf>
    <xf numFmtId="4" fontId="1" fillId="0" borderId="23" xfId="0" applyNumberFormat="1" applyFont="1" applyBorder="1" applyAlignment="1">
      <alignment horizontal="center" vertical="center"/>
    </xf>
    <xf numFmtId="164" fontId="1" fillId="0" borderId="31" xfId="0" applyNumberFormat="1" applyFont="1" applyBorder="1" applyAlignment="1">
      <alignment horizontal="center" vertical="center"/>
    </xf>
    <xf numFmtId="2" fontId="1" fillId="0" borderId="23" xfId="0" applyNumberFormat="1" applyFont="1" applyBorder="1" applyAlignment="1">
      <alignment horizontal="center" vertical="center"/>
    </xf>
    <xf numFmtId="0" fontId="6" fillId="0" borderId="0" xfId="0" applyFont="1" applyAlignment="1">
      <alignment horizontal="center"/>
    </xf>
    <xf numFmtId="6" fontId="6" fillId="0" borderId="0" xfId="0" applyNumberFormat="1" applyFont="1" applyAlignment="1">
      <alignment horizontal="center"/>
    </xf>
    <xf numFmtId="14" fontId="6" fillId="0" borderId="0" xfId="0" applyNumberFormat="1" applyFont="1" applyAlignment="1">
      <alignment horizontal="center"/>
    </xf>
    <xf numFmtId="164" fontId="6" fillId="0" borderId="0" xfId="0" applyNumberFormat="1" applyFont="1" applyAlignment="1">
      <alignment horizontal="right"/>
    </xf>
    <xf numFmtId="6" fontId="7" fillId="0" borderId="0" xfId="0" applyNumberFormat="1" applyFont="1" applyAlignment="1">
      <alignment horizontal="left"/>
    </xf>
    <xf numFmtId="164" fontId="6" fillId="0" borderId="0" xfId="0" applyNumberFormat="1" applyFont="1" applyAlignment="1">
      <alignment horizontal="center"/>
    </xf>
    <xf numFmtId="0" fontId="16" fillId="4" borderId="0" xfId="0" applyFont="1" applyFill="1" applyBorder="1" applyAlignment="1">
      <alignment horizontal="center" vertical="center"/>
    </xf>
    <xf numFmtId="166" fontId="17" fillId="4" borderId="0" xfId="0" applyNumberFormat="1" applyFont="1" applyFill="1" applyBorder="1" applyAlignment="1">
      <alignment horizontal="center" vertical="center"/>
    </xf>
    <xf numFmtId="6" fontId="6" fillId="0" borderId="0" xfId="0" applyNumberFormat="1" applyFont="1" applyAlignment="1">
      <alignment horizontal="center"/>
    </xf>
    <xf numFmtId="0" fontId="19" fillId="0" borderId="0" xfId="0" applyFont="1"/>
    <xf numFmtId="0" fontId="18" fillId="0" borderId="0" xfId="0" applyFont="1" applyBorder="1"/>
    <xf numFmtId="166" fontId="20" fillId="4" borderId="0" xfId="0" applyNumberFormat="1" applyFont="1" applyFill="1" applyBorder="1" applyAlignment="1">
      <alignment horizontal="center" vertical="center"/>
    </xf>
    <xf numFmtId="166" fontId="20" fillId="4" borderId="0" xfId="0" applyNumberFormat="1" applyFont="1" applyFill="1" applyBorder="1" applyAlignment="1">
      <alignment horizontal="center" vertical="center" wrapText="1"/>
    </xf>
    <xf numFmtId="4" fontId="5" fillId="0" borderId="0" xfId="0" applyNumberFormat="1" applyFont="1" applyBorder="1" applyAlignment="1">
      <alignment vertical="center"/>
    </xf>
    <xf numFmtId="0" fontId="1" fillId="0" borderId="0" xfId="0" quotePrefix="1" applyFont="1" applyBorder="1"/>
    <xf numFmtId="0" fontId="11" fillId="0" borderId="0" xfId="0" quotePrefix="1" applyFont="1"/>
    <xf numFmtId="0" fontId="23" fillId="0" borderId="0" xfId="0" applyFont="1"/>
    <xf numFmtId="14" fontId="1" fillId="0" borderId="0" xfId="0" applyNumberFormat="1" applyFont="1" applyAlignment="1">
      <alignment horizontal="center"/>
    </xf>
    <xf numFmtId="0" fontId="1" fillId="0" borderId="2" xfId="0" applyFont="1" applyBorder="1" applyAlignment="1">
      <alignment horizontal="center"/>
    </xf>
    <xf numFmtId="0" fontId="1" fillId="0" borderId="19" xfId="0" applyFont="1" applyBorder="1" applyAlignment="1">
      <alignment horizontal="left" vertical="center"/>
    </xf>
    <xf numFmtId="14" fontId="1" fillId="0" borderId="2" xfId="0" applyNumberFormat="1" applyFont="1" applyBorder="1" applyAlignment="1">
      <alignment horizontal="center"/>
    </xf>
    <xf numFmtId="165" fontId="1" fillId="0" borderId="2" xfId="0" applyNumberFormat="1" applyFont="1" applyBorder="1" applyAlignment="1">
      <alignment horizontal="center"/>
    </xf>
    <xf numFmtId="165" fontId="1" fillId="0" borderId="7" xfId="0" applyNumberFormat="1" applyFont="1" applyBorder="1" applyAlignment="1">
      <alignment horizontal="center"/>
    </xf>
    <xf numFmtId="0" fontId="1" fillId="0" borderId="16" xfId="0" applyFont="1" applyBorder="1" applyAlignment="1">
      <alignment horizontal="left" vertical="center"/>
    </xf>
    <xf numFmtId="0" fontId="4" fillId="4" borderId="5" xfId="0" applyFont="1" applyFill="1" applyBorder="1" applyAlignment="1">
      <alignment horizontal="center" vertical="center"/>
    </xf>
    <xf numFmtId="0" fontId="4" fillId="4" borderId="2" xfId="0" applyFont="1" applyFill="1" applyBorder="1" applyAlignment="1">
      <alignment horizontal="center" vertical="center"/>
    </xf>
    <xf numFmtId="0" fontId="1" fillId="0" borderId="22" xfId="0" applyFont="1" applyBorder="1" applyAlignment="1">
      <alignment horizontal="left"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27"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46" xfId="0" applyFont="1" applyFill="1" applyBorder="1" applyAlignment="1">
      <alignment horizontal="center" vertical="center"/>
    </xf>
    <xf numFmtId="0" fontId="2" fillId="4" borderId="2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3" fillId="5" borderId="41" xfId="0" applyFont="1" applyFill="1" applyBorder="1" applyAlignment="1">
      <alignment horizontal="center" vertical="center"/>
    </xf>
    <xf numFmtId="0" fontId="13" fillId="5" borderId="42" xfId="0" applyFont="1" applyFill="1" applyBorder="1" applyAlignment="1">
      <alignment horizontal="center" vertical="center"/>
    </xf>
    <xf numFmtId="0" fontId="13" fillId="5" borderId="47" xfId="0" applyFont="1" applyFill="1" applyBorder="1" applyAlignment="1">
      <alignment horizontal="center" vertical="center"/>
    </xf>
    <xf numFmtId="0" fontId="14" fillId="5" borderId="43" xfId="0" applyFont="1" applyFill="1" applyBorder="1" applyAlignment="1">
      <alignment horizontal="center" vertical="center" wrapText="1"/>
    </xf>
    <xf numFmtId="0" fontId="14" fillId="5" borderId="44" xfId="0" applyFont="1" applyFill="1" applyBorder="1" applyAlignment="1">
      <alignment horizontal="center" vertical="center"/>
    </xf>
    <xf numFmtId="0" fontId="14" fillId="5" borderId="45" xfId="0" applyFont="1" applyFill="1" applyBorder="1" applyAlignment="1">
      <alignment horizontal="center" vertical="center"/>
    </xf>
    <xf numFmtId="0" fontId="14" fillId="5" borderId="48" xfId="0" applyFont="1" applyFill="1" applyBorder="1" applyAlignment="1">
      <alignment horizontal="center" vertical="center"/>
    </xf>
    <xf numFmtId="14" fontId="1" fillId="0" borderId="7" xfId="0" applyNumberFormat="1" applyFont="1" applyBorder="1" applyAlignment="1">
      <alignment horizontal="center"/>
    </xf>
    <xf numFmtId="0" fontId="20" fillId="4" borderId="0" xfId="0" applyFont="1" applyFill="1" applyBorder="1" applyAlignment="1">
      <alignment horizontal="center" wrapText="1"/>
    </xf>
    <xf numFmtId="0" fontId="9" fillId="0" borderId="0" xfId="0" applyFont="1" applyAlignment="1">
      <alignment horizontal="center"/>
    </xf>
    <xf numFmtId="0" fontId="6" fillId="0" borderId="2" xfId="0" applyFont="1" applyBorder="1" applyAlignment="1">
      <alignment horizontal="center"/>
    </xf>
    <xf numFmtId="6" fontId="6" fillId="0" borderId="2" xfId="0" applyNumberFormat="1" applyFont="1" applyBorder="1" applyAlignment="1">
      <alignment horizontal="center"/>
    </xf>
    <xf numFmtId="165" fontId="6" fillId="0" borderId="7" xfId="0" applyNumberFormat="1" applyFont="1" applyBorder="1" applyAlignment="1">
      <alignment horizontal="center"/>
    </xf>
    <xf numFmtId="2" fontId="6" fillId="0" borderId="7" xfId="0" applyNumberFormat="1" applyFont="1" applyBorder="1" applyAlignment="1">
      <alignment horizontal="center"/>
    </xf>
    <xf numFmtId="6" fontId="6" fillId="0" borderId="0" xfId="0" applyNumberFormat="1" applyFont="1" applyAlignment="1">
      <alignment horizontal="center"/>
    </xf>
    <xf numFmtId="6" fontId="6" fillId="0" borderId="7" xfId="0" applyNumberFormat="1" applyFont="1" applyBorder="1" applyAlignment="1">
      <alignment horizontal="center"/>
    </xf>
    <xf numFmtId="0" fontId="6" fillId="0" borderId="8" xfId="0" applyFont="1" applyBorder="1" applyAlignment="1">
      <alignment horizontal="left" vertical="top" wrapText="1" indent="1"/>
    </xf>
    <xf numFmtId="0" fontId="6" fillId="0" borderId="7" xfId="0" applyFont="1" applyBorder="1" applyAlignment="1">
      <alignment horizontal="left" vertical="top" wrapText="1" indent="1"/>
    </xf>
    <xf numFmtId="0" fontId="6" fillId="0" borderId="9" xfId="0" applyFont="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Planned</a:t>
            </a:r>
            <a:r>
              <a:rPr lang="en-US" baseline="0"/>
              <a:t> vs. Earned Value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Trend!$C$12</c:f>
              <c:strCache>
                <c:ptCount val="1"/>
                <c:pt idx="0">
                  <c:v>PV</c:v>
                </c:pt>
              </c:strCache>
            </c:strRef>
          </c:tx>
          <c:spPr>
            <a:ln w="28575" cap="rnd">
              <a:solidFill>
                <a:schemeClr val="accent2"/>
              </a:solidFill>
              <a:round/>
            </a:ln>
            <a:effectLst/>
          </c:spPr>
          <c:marker>
            <c:symbol val="none"/>
          </c:marker>
          <c:val>
            <c:numRef>
              <c:f>Trend!$D$12:$M$12</c:f>
              <c:numCache>
                <c:formatCode>"$"#,##0</c:formatCode>
                <c:ptCount val="10"/>
                <c:pt idx="0">
                  <c:v>0</c:v>
                </c:pt>
                <c:pt idx="1">
                  <c:v>6429</c:v>
                </c:pt>
                <c:pt idx="2">
                  <c:v>21429</c:v>
                </c:pt>
                <c:pt idx="3">
                  <c:v>36429</c:v>
                </c:pt>
                <c:pt idx="4">
                  <c:v>51563</c:v>
                </c:pt>
                <c:pt idx="5">
                  <c:v>66875</c:v>
                </c:pt>
                <c:pt idx="6">
                  <c:v>88000</c:v>
                </c:pt>
              </c:numCache>
            </c:numRef>
          </c:val>
          <c:smooth val="0"/>
          <c:extLst>
            <c:ext xmlns:c16="http://schemas.microsoft.com/office/drawing/2014/chart" uri="{C3380CC4-5D6E-409C-BE32-E72D297353CC}">
              <c16:uniqueId val="{00000000-D448-45AE-BDDD-D3AFA3FE1E26}"/>
            </c:ext>
          </c:extLst>
        </c:ser>
        <c:ser>
          <c:idx val="0"/>
          <c:order val="1"/>
          <c:tx>
            <c:strRef>
              <c:f>Trend!$C$13</c:f>
              <c:strCache>
                <c:ptCount val="1"/>
                <c:pt idx="0">
                  <c:v>EV</c:v>
                </c:pt>
              </c:strCache>
            </c:strRef>
          </c:tx>
          <c:spPr>
            <a:ln w="28575" cap="rnd">
              <a:solidFill>
                <a:schemeClr val="accent1"/>
              </a:solidFill>
              <a:round/>
            </a:ln>
            <a:effectLst/>
          </c:spPr>
          <c:marker>
            <c:symbol val="none"/>
          </c:marker>
          <c:val>
            <c:numRef>
              <c:f>Trend!$D$13:$M$13</c:f>
              <c:numCache>
                <c:formatCode>"$"#,##0</c:formatCode>
                <c:ptCount val="10"/>
                <c:pt idx="0">
                  <c:v>0</c:v>
                </c:pt>
                <c:pt idx="1">
                  <c:v>6750</c:v>
                </c:pt>
                <c:pt idx="2">
                  <c:v>22500</c:v>
                </c:pt>
                <c:pt idx="3">
                  <c:v>41750</c:v>
                </c:pt>
                <c:pt idx="4">
                  <c:v>55500</c:v>
                </c:pt>
                <c:pt idx="5">
                  <c:v>69500</c:v>
                </c:pt>
                <c:pt idx="6">
                  <c:v>94000</c:v>
                </c:pt>
              </c:numCache>
            </c:numRef>
          </c:val>
          <c:smooth val="0"/>
          <c:extLst>
            <c:ext xmlns:c16="http://schemas.microsoft.com/office/drawing/2014/chart" uri="{C3380CC4-5D6E-409C-BE32-E72D297353CC}">
              <c16:uniqueId val="{00000001-4893-4450-AAAB-AD003ECBB92E}"/>
            </c:ext>
          </c:extLst>
        </c:ser>
        <c:dLbls>
          <c:showLegendKey val="0"/>
          <c:showVal val="0"/>
          <c:showCatName val="0"/>
          <c:showSerName val="0"/>
          <c:showPercent val="0"/>
          <c:showBubbleSize val="0"/>
        </c:dLbls>
        <c:smooth val="0"/>
        <c:axId val="18903583"/>
        <c:axId val="18904415"/>
      </c:lineChart>
      <c:catAx>
        <c:axId val="1890358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04415"/>
        <c:crosses val="autoZero"/>
        <c:auto val="1"/>
        <c:lblAlgn val="ctr"/>
        <c:lblOffset val="100"/>
        <c:noMultiLvlLbl val="0"/>
      </c:catAx>
      <c:valAx>
        <c:axId val="18904415"/>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03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 Variances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Trend!$C$15</c:f>
              <c:strCache>
                <c:ptCount val="1"/>
                <c:pt idx="0">
                  <c:v>SV</c:v>
                </c:pt>
              </c:strCache>
            </c:strRef>
          </c:tx>
          <c:spPr>
            <a:ln w="28575" cap="rnd">
              <a:solidFill>
                <a:schemeClr val="accent1"/>
              </a:solidFill>
              <a:round/>
            </a:ln>
            <a:effectLst/>
          </c:spPr>
          <c:marker>
            <c:symbol val="none"/>
          </c:marker>
          <c:val>
            <c:numRef>
              <c:f>Trend!$D$15:$M$15</c:f>
              <c:numCache>
                <c:formatCode>"$"#,##0</c:formatCode>
                <c:ptCount val="10"/>
                <c:pt idx="0">
                  <c:v>0</c:v>
                </c:pt>
                <c:pt idx="1">
                  <c:v>321</c:v>
                </c:pt>
                <c:pt idx="2">
                  <c:v>1071</c:v>
                </c:pt>
                <c:pt idx="3">
                  <c:v>5321</c:v>
                </c:pt>
                <c:pt idx="4">
                  <c:v>3938</c:v>
                </c:pt>
                <c:pt idx="5">
                  <c:v>2625</c:v>
                </c:pt>
                <c:pt idx="6">
                  <c:v>6000</c:v>
                </c:pt>
              </c:numCache>
            </c:numRef>
          </c:val>
          <c:smooth val="0"/>
          <c:extLst>
            <c:ext xmlns:c16="http://schemas.microsoft.com/office/drawing/2014/chart" uri="{C3380CC4-5D6E-409C-BE32-E72D297353CC}">
              <c16:uniqueId val="{00000001-2CCD-498A-B29B-14834ECDAF53}"/>
            </c:ext>
          </c:extLst>
        </c:ser>
        <c:ser>
          <c:idx val="2"/>
          <c:order val="1"/>
          <c:tx>
            <c:strRef>
              <c:f>Trend!$C$17</c:f>
              <c:strCache>
                <c:ptCount val="1"/>
                <c:pt idx="0">
                  <c:v>CV</c:v>
                </c:pt>
              </c:strCache>
            </c:strRef>
          </c:tx>
          <c:spPr>
            <a:ln w="28575" cap="rnd">
              <a:solidFill>
                <a:schemeClr val="accent3"/>
              </a:solidFill>
              <a:round/>
            </a:ln>
            <a:effectLst/>
          </c:spPr>
          <c:marker>
            <c:symbol val="none"/>
          </c:marker>
          <c:val>
            <c:numRef>
              <c:f>Trend!$D$17:$M$17</c:f>
              <c:numCache>
                <c:formatCode>"$"#,##0</c:formatCode>
                <c:ptCount val="10"/>
                <c:pt idx="0">
                  <c:v>0</c:v>
                </c:pt>
                <c:pt idx="1">
                  <c:v>-450</c:v>
                </c:pt>
                <c:pt idx="2">
                  <c:v>-1500</c:v>
                </c:pt>
                <c:pt idx="3">
                  <c:v>-2750</c:v>
                </c:pt>
                <c:pt idx="4">
                  <c:v>-500</c:v>
                </c:pt>
                <c:pt idx="5">
                  <c:v>-1500</c:v>
                </c:pt>
                <c:pt idx="6">
                  <c:v>500</c:v>
                </c:pt>
              </c:numCache>
            </c:numRef>
          </c:val>
          <c:smooth val="0"/>
          <c:extLst>
            <c:ext xmlns:c16="http://schemas.microsoft.com/office/drawing/2014/chart" uri="{C3380CC4-5D6E-409C-BE32-E72D297353CC}">
              <c16:uniqueId val="{00000002-2CCD-498A-B29B-14834ECDAF53}"/>
            </c:ext>
          </c:extLst>
        </c:ser>
        <c:dLbls>
          <c:showLegendKey val="0"/>
          <c:showVal val="0"/>
          <c:showCatName val="0"/>
          <c:showSerName val="0"/>
          <c:showPercent val="0"/>
          <c:showBubbleSize val="0"/>
        </c:dLbls>
        <c:smooth val="0"/>
        <c:axId val="18903583"/>
        <c:axId val="18904415"/>
      </c:lineChart>
      <c:catAx>
        <c:axId val="1890358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04415"/>
        <c:crosses val="autoZero"/>
        <c:auto val="1"/>
        <c:lblAlgn val="ctr"/>
        <c:lblOffset val="100"/>
        <c:noMultiLvlLbl val="0"/>
      </c:catAx>
      <c:valAx>
        <c:axId val="18904415"/>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03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475082</xdr:colOff>
      <xdr:row>0</xdr:row>
      <xdr:rowOff>57150</xdr:rowOff>
    </xdr:from>
    <xdr:to>
      <xdr:col>25</xdr:col>
      <xdr:colOff>711165</xdr:colOff>
      <xdr:row>2</xdr:row>
      <xdr:rowOff>116078</xdr:rowOff>
    </xdr:to>
    <xdr:pic>
      <xdr:nvPicPr>
        <xdr:cNvPr id="2" name="Picture 1">
          <a:extLst>
            <a:ext uri="{FF2B5EF4-FFF2-40B4-BE49-F238E27FC236}">
              <a16:creationId xmlns:a16="http://schemas.microsoft.com/office/drawing/2014/main" id="{A54C0290-50F3-4E18-8DF7-650C1EEA0F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89998" y="57150"/>
          <a:ext cx="2387234" cy="563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133350</xdr:colOff>
      <xdr:row>1</xdr:row>
      <xdr:rowOff>76200</xdr:rowOff>
    </xdr:from>
    <xdr:to>
      <xdr:col>12</xdr:col>
      <xdr:colOff>685800</xdr:colOff>
      <xdr:row>3</xdr:row>
      <xdr:rowOff>54344</xdr:rowOff>
    </xdr:to>
    <xdr:pic>
      <xdr:nvPicPr>
        <xdr:cNvPr id="2" name="Picture 1">
          <a:extLst>
            <a:ext uri="{FF2B5EF4-FFF2-40B4-BE49-F238E27FC236}">
              <a16:creationId xmlns:a16="http://schemas.microsoft.com/office/drawing/2014/main" id="{9503F7A7-5075-4857-801E-B282861691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0310" y="243840"/>
          <a:ext cx="2015490" cy="468364"/>
        </a:xfrm>
        <a:prstGeom prst="rect">
          <a:avLst/>
        </a:prstGeom>
      </xdr:spPr>
    </xdr:pic>
    <xdr:clientData/>
  </xdr:twoCellAnchor>
  <xdr:twoCellAnchor>
    <xdr:from>
      <xdr:col>2</xdr:col>
      <xdr:colOff>108629</xdr:colOff>
      <xdr:row>22</xdr:row>
      <xdr:rowOff>252639</xdr:rowOff>
    </xdr:from>
    <xdr:to>
      <xdr:col>12</xdr:col>
      <xdr:colOff>511968</xdr:colOff>
      <xdr:row>38</xdr:row>
      <xdr:rowOff>250031</xdr:rowOff>
    </xdr:to>
    <xdr:graphicFrame macro="">
      <xdr:nvGraphicFramePr>
        <xdr:cNvPr id="3" name="Chart 2">
          <a:extLst>
            <a:ext uri="{FF2B5EF4-FFF2-40B4-BE49-F238E27FC236}">
              <a16:creationId xmlns:a16="http://schemas.microsoft.com/office/drawing/2014/main" id="{A5ED7AE1-C797-4C5B-A89D-9324C5D85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79375</xdr:colOff>
      <xdr:row>39</xdr:row>
      <xdr:rowOff>218285</xdr:rowOff>
    </xdr:from>
    <xdr:to>
      <xdr:col>12</xdr:col>
      <xdr:colOff>511968</xdr:colOff>
      <xdr:row>56</xdr:row>
      <xdr:rowOff>11910</xdr:rowOff>
    </xdr:to>
    <xdr:graphicFrame macro="">
      <xdr:nvGraphicFramePr>
        <xdr:cNvPr id="4" name="Chart 3">
          <a:extLst>
            <a:ext uri="{FF2B5EF4-FFF2-40B4-BE49-F238E27FC236}">
              <a16:creationId xmlns:a16="http://schemas.microsoft.com/office/drawing/2014/main" id="{52481103-E0DC-4B9A-8B1E-322790FB9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9525</xdr:colOff>
      <xdr:row>0</xdr:row>
      <xdr:rowOff>28575</xdr:rowOff>
    </xdr:from>
    <xdr:to>
      <xdr:col>10</xdr:col>
      <xdr:colOff>47625</xdr:colOff>
      <xdr:row>2</xdr:row>
      <xdr:rowOff>79744</xdr:rowOff>
    </xdr:to>
    <xdr:pic>
      <xdr:nvPicPr>
        <xdr:cNvPr id="2" name="Picture 1">
          <a:extLst>
            <a:ext uri="{FF2B5EF4-FFF2-40B4-BE49-F238E27FC236}">
              <a16:creationId xmlns:a16="http://schemas.microsoft.com/office/drawing/2014/main" id="{1C2BE743-40E2-42F9-9BBC-2C0D43487C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5350" y="28575"/>
          <a:ext cx="1981200" cy="4607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9525</xdr:colOff>
      <xdr:row>0</xdr:row>
      <xdr:rowOff>28575</xdr:rowOff>
    </xdr:from>
    <xdr:to>
      <xdr:col>10</xdr:col>
      <xdr:colOff>47625</xdr:colOff>
      <xdr:row>2</xdr:row>
      <xdr:rowOff>79744</xdr:rowOff>
    </xdr:to>
    <xdr:pic>
      <xdr:nvPicPr>
        <xdr:cNvPr id="2" name="Picture 1">
          <a:extLst>
            <a:ext uri="{FF2B5EF4-FFF2-40B4-BE49-F238E27FC236}">
              <a16:creationId xmlns:a16="http://schemas.microsoft.com/office/drawing/2014/main" id="{4904BD9C-2745-44F2-9932-7EB6AF851A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5350" y="28575"/>
          <a:ext cx="1981200" cy="4607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9525</xdr:colOff>
      <xdr:row>0</xdr:row>
      <xdr:rowOff>28575</xdr:rowOff>
    </xdr:from>
    <xdr:to>
      <xdr:col>10</xdr:col>
      <xdr:colOff>47625</xdr:colOff>
      <xdr:row>2</xdr:row>
      <xdr:rowOff>79744</xdr:rowOff>
    </xdr:to>
    <xdr:pic>
      <xdr:nvPicPr>
        <xdr:cNvPr id="2" name="Picture 1">
          <a:extLst>
            <a:ext uri="{FF2B5EF4-FFF2-40B4-BE49-F238E27FC236}">
              <a16:creationId xmlns:a16="http://schemas.microsoft.com/office/drawing/2014/main" id="{CA891BF3-4F2A-48D5-AACC-756DE9AF17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5350" y="28575"/>
          <a:ext cx="1981200" cy="4607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9525</xdr:colOff>
      <xdr:row>0</xdr:row>
      <xdr:rowOff>28575</xdr:rowOff>
    </xdr:from>
    <xdr:to>
      <xdr:col>10</xdr:col>
      <xdr:colOff>47625</xdr:colOff>
      <xdr:row>2</xdr:row>
      <xdr:rowOff>79744</xdr:rowOff>
    </xdr:to>
    <xdr:pic>
      <xdr:nvPicPr>
        <xdr:cNvPr id="2" name="Picture 1">
          <a:extLst>
            <a:ext uri="{FF2B5EF4-FFF2-40B4-BE49-F238E27FC236}">
              <a16:creationId xmlns:a16="http://schemas.microsoft.com/office/drawing/2014/main" id="{E5296B81-B0A2-4018-B9EC-B317B50D6D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5350" y="28575"/>
          <a:ext cx="1981200" cy="4607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9525</xdr:colOff>
      <xdr:row>0</xdr:row>
      <xdr:rowOff>28575</xdr:rowOff>
    </xdr:from>
    <xdr:to>
      <xdr:col>10</xdr:col>
      <xdr:colOff>47625</xdr:colOff>
      <xdr:row>2</xdr:row>
      <xdr:rowOff>79744</xdr:rowOff>
    </xdr:to>
    <xdr:pic>
      <xdr:nvPicPr>
        <xdr:cNvPr id="2" name="Picture 1">
          <a:extLst>
            <a:ext uri="{FF2B5EF4-FFF2-40B4-BE49-F238E27FC236}">
              <a16:creationId xmlns:a16="http://schemas.microsoft.com/office/drawing/2014/main" id="{B7D58F0B-8A26-4C6E-92AE-2825F6E5D5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5350" y="28575"/>
          <a:ext cx="1981200" cy="4607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9525</xdr:colOff>
      <xdr:row>0</xdr:row>
      <xdr:rowOff>28575</xdr:rowOff>
    </xdr:from>
    <xdr:to>
      <xdr:col>10</xdr:col>
      <xdr:colOff>47625</xdr:colOff>
      <xdr:row>2</xdr:row>
      <xdr:rowOff>79744</xdr:rowOff>
    </xdr:to>
    <xdr:pic>
      <xdr:nvPicPr>
        <xdr:cNvPr id="2" name="Picture 1">
          <a:extLst>
            <a:ext uri="{FF2B5EF4-FFF2-40B4-BE49-F238E27FC236}">
              <a16:creationId xmlns:a16="http://schemas.microsoft.com/office/drawing/2014/main" id="{A67DFAB8-2D0E-4FA0-A4B6-98ACDF449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5350" y="28575"/>
          <a:ext cx="1981200" cy="4607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9525</xdr:colOff>
      <xdr:row>0</xdr:row>
      <xdr:rowOff>28575</xdr:rowOff>
    </xdr:from>
    <xdr:to>
      <xdr:col>10</xdr:col>
      <xdr:colOff>47625</xdr:colOff>
      <xdr:row>2</xdr:row>
      <xdr:rowOff>79744</xdr:rowOff>
    </xdr:to>
    <xdr:pic>
      <xdr:nvPicPr>
        <xdr:cNvPr id="2" name="Picture 1">
          <a:extLst>
            <a:ext uri="{FF2B5EF4-FFF2-40B4-BE49-F238E27FC236}">
              <a16:creationId xmlns:a16="http://schemas.microsoft.com/office/drawing/2014/main" id="{6BAE833F-A211-4422-8108-860925B639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5350" y="28575"/>
          <a:ext cx="1981200" cy="4607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arned%20Value%20-%202021-08-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08-28"/>
      <sheetName val="EV Report"/>
      <sheetName val="Trend"/>
    </sheetNames>
    <sheetDataSet>
      <sheetData sheetId="0">
        <row r="24">
          <cell r="R24">
            <v>205000</v>
          </cell>
          <cell r="T24">
            <v>1</v>
          </cell>
          <cell r="U24">
            <v>205000</v>
          </cell>
          <cell r="W24">
            <v>1</v>
          </cell>
          <cell r="X24">
            <v>205000</v>
          </cell>
          <cell r="Z24">
            <v>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D981-4E57-4EF8-B893-246EFB3455C0}">
  <sheetPr>
    <pageSetUpPr fitToPage="1"/>
  </sheetPr>
  <dimension ref="B2:Z80"/>
  <sheetViews>
    <sheetView showGridLines="0" zoomScale="65" zoomScaleNormal="65" workbookViewId="0">
      <selection activeCell="E9" sqref="E9"/>
    </sheetView>
  </sheetViews>
  <sheetFormatPr defaultColWidth="9.109375" defaultRowHeight="13.2" x14ac:dyDescent="0.25"/>
  <cols>
    <col min="1" max="1" width="9.109375" style="1"/>
    <col min="2" max="2" width="6.109375" style="1" customWidth="1"/>
    <col min="3" max="5" width="9.6640625" style="1" customWidth="1"/>
    <col min="6" max="6" width="7.33203125" style="1" customWidth="1"/>
    <col min="7" max="8" width="13.6640625" style="1" customWidth="1"/>
    <col min="9" max="26" width="10.6640625" style="1" customWidth="1"/>
    <col min="27" max="16384" width="9.109375" style="1"/>
  </cols>
  <sheetData>
    <row r="2" spans="2:26" ht="28.2" x14ac:dyDescent="0.5">
      <c r="B2" s="100" t="s">
        <v>0</v>
      </c>
      <c r="C2" s="3"/>
      <c r="D2" s="3"/>
      <c r="E2" s="3"/>
    </row>
    <row r="3" spans="2:26" ht="18" customHeight="1" x14ac:dyDescent="0.25"/>
    <row r="4" spans="2:26" ht="27.9" customHeight="1" x14ac:dyDescent="0.25">
      <c r="B4" s="1" t="s">
        <v>16</v>
      </c>
      <c r="C4" s="109" t="s">
        <v>35</v>
      </c>
      <c r="D4" s="109"/>
      <c r="E4" s="109"/>
      <c r="F4" s="109"/>
    </row>
    <row r="5" spans="2:26" ht="27.9" customHeight="1" x14ac:dyDescent="0.25">
      <c r="B5" s="1" t="s">
        <v>36</v>
      </c>
      <c r="C5" s="4"/>
      <c r="D5" s="109" t="s">
        <v>91</v>
      </c>
      <c r="E5" s="109"/>
      <c r="F5" s="109"/>
      <c r="G5" s="109"/>
      <c r="H5" s="109"/>
    </row>
    <row r="6" spans="2:26" ht="27.9" customHeight="1" x14ac:dyDescent="0.25">
      <c r="B6" s="1" t="s">
        <v>15</v>
      </c>
      <c r="C6" s="112">
        <v>44480</v>
      </c>
      <c r="D6" s="113"/>
      <c r="E6" s="113"/>
      <c r="F6" s="113"/>
    </row>
    <row r="7" spans="2:26" ht="27.9" customHeight="1" x14ac:dyDescent="0.25">
      <c r="B7" s="1" t="s">
        <v>47</v>
      </c>
      <c r="C7" s="108"/>
      <c r="D7" s="111">
        <v>44478</v>
      </c>
      <c r="E7" s="111"/>
      <c r="F7" s="111"/>
      <c r="G7" s="13"/>
    </row>
    <row r="8" spans="2:26" ht="24.9" customHeight="1" x14ac:dyDescent="0.25">
      <c r="K8" s="120" t="s">
        <v>93</v>
      </c>
      <c r="L8" s="120"/>
      <c r="M8" s="121"/>
      <c r="N8" s="120" t="s">
        <v>48</v>
      </c>
      <c r="O8" s="120"/>
      <c r="P8" s="120"/>
      <c r="Q8" s="121"/>
      <c r="R8" s="126" t="s">
        <v>49</v>
      </c>
      <c r="S8" s="127"/>
      <c r="T8" s="127"/>
      <c r="U8" s="127"/>
      <c r="V8" s="127"/>
      <c r="W8" s="127"/>
      <c r="X8" s="127"/>
      <c r="Y8" s="127"/>
      <c r="Z8" s="128"/>
    </row>
    <row r="9" spans="2:26" s="14" customFormat="1" ht="50.1" customHeight="1" x14ac:dyDescent="0.3">
      <c r="K9" s="122"/>
      <c r="L9" s="122"/>
      <c r="M9" s="123"/>
      <c r="N9" s="122"/>
      <c r="O9" s="122"/>
      <c r="P9" s="122"/>
      <c r="Q9" s="123"/>
      <c r="R9" s="129" t="s">
        <v>100</v>
      </c>
      <c r="S9" s="130"/>
      <c r="T9" s="131"/>
      <c r="U9" s="129" t="s">
        <v>104</v>
      </c>
      <c r="V9" s="130"/>
      <c r="W9" s="131"/>
      <c r="X9" s="129" t="s">
        <v>99</v>
      </c>
      <c r="Y9" s="130"/>
      <c r="Z9" s="132"/>
    </row>
    <row r="10" spans="2:26" s="44" customFormat="1" ht="28.5" customHeight="1" x14ac:dyDescent="0.3">
      <c r="B10" s="118" t="s">
        <v>14</v>
      </c>
      <c r="C10" s="115" t="s">
        <v>1</v>
      </c>
      <c r="D10" s="115"/>
      <c r="E10" s="115"/>
      <c r="F10" s="115"/>
      <c r="G10" s="115" t="s">
        <v>2</v>
      </c>
      <c r="H10" s="115" t="s">
        <v>3</v>
      </c>
      <c r="I10" s="40" t="s">
        <v>4</v>
      </c>
      <c r="J10" s="124" t="s">
        <v>42</v>
      </c>
      <c r="K10" s="40" t="s">
        <v>5</v>
      </c>
      <c r="L10" s="41" t="s">
        <v>6</v>
      </c>
      <c r="M10" s="42" t="s">
        <v>7</v>
      </c>
      <c r="N10" s="41" t="s">
        <v>8</v>
      </c>
      <c r="O10" s="41" t="s">
        <v>9</v>
      </c>
      <c r="P10" s="41" t="s">
        <v>10</v>
      </c>
      <c r="Q10" s="42" t="s">
        <v>11</v>
      </c>
      <c r="R10" s="43" t="s">
        <v>38</v>
      </c>
      <c r="S10" s="41" t="s">
        <v>86</v>
      </c>
      <c r="T10" s="42" t="s">
        <v>89</v>
      </c>
      <c r="U10" s="41" t="s">
        <v>39</v>
      </c>
      <c r="V10" s="41" t="s">
        <v>87</v>
      </c>
      <c r="W10" s="42" t="s">
        <v>90</v>
      </c>
      <c r="X10" s="41" t="s">
        <v>75</v>
      </c>
      <c r="Y10" s="41" t="s">
        <v>88</v>
      </c>
      <c r="Z10" s="42" t="s">
        <v>92</v>
      </c>
    </row>
    <row r="11" spans="2:26" s="9" customFormat="1" ht="32.1" customHeight="1" x14ac:dyDescent="0.3">
      <c r="B11" s="119"/>
      <c r="C11" s="116"/>
      <c r="D11" s="116"/>
      <c r="E11" s="116"/>
      <c r="F11" s="116"/>
      <c r="G11" s="116"/>
      <c r="H11" s="116"/>
      <c r="I11" s="30" t="s">
        <v>50</v>
      </c>
      <c r="J11" s="125"/>
      <c r="K11" s="30" t="s">
        <v>41</v>
      </c>
      <c r="L11" s="30" t="s">
        <v>45</v>
      </c>
      <c r="M11" s="31" t="s">
        <v>46</v>
      </c>
      <c r="N11" s="32" t="s">
        <v>54</v>
      </c>
      <c r="O11" s="32" t="s">
        <v>55</v>
      </c>
      <c r="P11" s="32" t="s">
        <v>56</v>
      </c>
      <c r="Q11" s="33" t="s">
        <v>57</v>
      </c>
      <c r="R11" s="32" t="s">
        <v>58</v>
      </c>
      <c r="S11" s="32" t="s">
        <v>59</v>
      </c>
      <c r="T11" s="31" t="s">
        <v>60</v>
      </c>
      <c r="U11" s="32" t="s">
        <v>58</v>
      </c>
      <c r="V11" s="32" t="s">
        <v>59</v>
      </c>
      <c r="W11" s="31" t="s">
        <v>60</v>
      </c>
      <c r="X11" s="32" t="s">
        <v>58</v>
      </c>
      <c r="Y11" s="32" t="s">
        <v>59</v>
      </c>
      <c r="Z11" s="31" t="s">
        <v>60</v>
      </c>
    </row>
    <row r="12" spans="2:26" ht="24.9" customHeight="1" x14ac:dyDescent="0.25">
      <c r="B12" s="53">
        <v>10</v>
      </c>
      <c r="C12" s="114" t="s">
        <v>153</v>
      </c>
      <c r="D12" s="114"/>
      <c r="E12" s="114"/>
      <c r="F12" s="114"/>
      <c r="G12" s="54">
        <v>44440</v>
      </c>
      <c r="H12" s="54">
        <v>44461</v>
      </c>
      <c r="I12" s="55">
        <v>45000</v>
      </c>
      <c r="J12" s="56">
        <v>1</v>
      </c>
      <c r="K12" s="57">
        <f>IF(D$7&lt;G12,0,IF(D$7&gt;H12,I12,(D$7-G12)/(H12-G12)*I12))</f>
        <v>45000</v>
      </c>
      <c r="L12" s="58">
        <f>J12*I12</f>
        <v>45000</v>
      </c>
      <c r="M12" s="59">
        <v>47000</v>
      </c>
      <c r="N12" s="57">
        <f>L12-K12</f>
        <v>0</v>
      </c>
      <c r="O12" s="60">
        <f>IF(K12&gt;0,L12/K12,1)</f>
        <v>1</v>
      </c>
      <c r="P12" s="58">
        <f>L12-M12</f>
        <v>-2000</v>
      </c>
      <c r="Q12" s="61">
        <f>IF(M12&gt;0,L12/M12,1)</f>
        <v>0.95744680851063835</v>
      </c>
      <c r="R12" s="57">
        <f>M12+I12-L12</f>
        <v>47000</v>
      </c>
      <c r="S12" s="62">
        <f>I12-R12</f>
        <v>-2000</v>
      </c>
      <c r="T12" s="63">
        <f>(I12-L12)/(I12-M12)</f>
        <v>0</v>
      </c>
      <c r="U12" s="62">
        <f>I12/Q12</f>
        <v>47000</v>
      </c>
      <c r="V12" s="62">
        <f>I12-U12</f>
        <v>-2000</v>
      </c>
      <c r="W12" s="64">
        <f>(I12-L12)/(I12-M12)</f>
        <v>0</v>
      </c>
      <c r="X12" s="62">
        <f>M12+(I12-L12)/(O12*Q12)</f>
        <v>47000</v>
      </c>
      <c r="Y12" s="65">
        <f>I12-X12</f>
        <v>-2000</v>
      </c>
      <c r="Z12" s="61">
        <f>(I12-L12)/(I12-M12)</f>
        <v>0</v>
      </c>
    </row>
    <row r="13" spans="2:26" ht="24.9" customHeight="1" x14ac:dyDescent="0.25">
      <c r="B13" s="66">
        <v>20</v>
      </c>
      <c r="C13" s="110" t="s">
        <v>154</v>
      </c>
      <c r="D13" s="110"/>
      <c r="E13" s="110"/>
      <c r="F13" s="110"/>
      <c r="G13" s="67">
        <v>44461</v>
      </c>
      <c r="H13" s="67">
        <v>44477</v>
      </c>
      <c r="I13" s="68">
        <v>35000</v>
      </c>
      <c r="J13" s="69">
        <v>1</v>
      </c>
      <c r="K13" s="70">
        <f>IF(D$7&lt;G13,0,IF(D$7&gt;H13,I13,(D$7-G13)/(H13-G13)*I13))</f>
        <v>35000</v>
      </c>
      <c r="L13" s="71">
        <f>J13*I13</f>
        <v>35000</v>
      </c>
      <c r="M13" s="72">
        <v>34500</v>
      </c>
      <c r="N13" s="70">
        <f>L13-K13</f>
        <v>0</v>
      </c>
      <c r="O13" s="60">
        <f t="shared" ref="O13:O16" si="0">IF(K13&gt;0,L13/K13,1)</f>
        <v>1</v>
      </c>
      <c r="P13" s="71">
        <f>L13-M13</f>
        <v>500</v>
      </c>
      <c r="Q13" s="61">
        <f t="shared" ref="Q13:Q16" si="1">IF(M13&gt;0,L13/M13,1)</f>
        <v>1.0144927536231885</v>
      </c>
      <c r="R13" s="57">
        <f t="shared" ref="R13:R16" si="2">M13+I13-L13</f>
        <v>34500</v>
      </c>
      <c r="S13" s="62">
        <f t="shared" ref="S13:S16" si="3">I13-R13</f>
        <v>500</v>
      </c>
      <c r="T13" s="63">
        <f t="shared" ref="T13:T16" si="4">(I13-L13)/(I13-M13)</f>
        <v>0</v>
      </c>
      <c r="U13" s="62">
        <f t="shared" ref="U13:U16" si="5">I13/Q13</f>
        <v>34500</v>
      </c>
      <c r="V13" s="62">
        <f t="shared" ref="V13:V16" si="6">I13-U13</f>
        <v>500</v>
      </c>
      <c r="W13" s="73">
        <f t="shared" ref="W13:W16" si="7">(I13-L13)/(I13-M13)</f>
        <v>0</v>
      </c>
      <c r="X13" s="62">
        <f t="shared" ref="X13:X16" si="8">M13+(I13-L13)/(O13*Q13)</f>
        <v>34500</v>
      </c>
      <c r="Y13" s="65">
        <f t="shared" ref="Y13:Y16" si="9">I13-X13</f>
        <v>500</v>
      </c>
      <c r="Z13" s="61">
        <f t="shared" ref="Z13:Z16" si="10">(I13-L13)/(I13-M13)</f>
        <v>0</v>
      </c>
    </row>
    <row r="14" spans="2:26" ht="24.9" customHeight="1" x14ac:dyDescent="0.25">
      <c r="B14" s="66">
        <v>30</v>
      </c>
      <c r="C14" s="110" t="s">
        <v>155</v>
      </c>
      <c r="D14" s="110"/>
      <c r="E14" s="110"/>
      <c r="F14" s="110"/>
      <c r="G14" s="67">
        <v>44473</v>
      </c>
      <c r="H14" s="67">
        <v>44498</v>
      </c>
      <c r="I14" s="68">
        <v>40000</v>
      </c>
      <c r="J14" s="69">
        <v>0.35</v>
      </c>
      <c r="K14" s="70">
        <f>IF(D$7&lt;G14,0,IF(D$7&gt;H14,I14,(D$7-G14)/(H14-G14)*I14))</f>
        <v>8000</v>
      </c>
      <c r="L14" s="71">
        <f t="shared" ref="L14:L16" si="11">J14*I14</f>
        <v>14000</v>
      </c>
      <c r="M14" s="72">
        <v>12000</v>
      </c>
      <c r="N14" s="70">
        <f t="shared" ref="N14:N16" si="12">L14-K14</f>
        <v>6000</v>
      </c>
      <c r="O14" s="60">
        <f t="shared" si="0"/>
        <v>1.75</v>
      </c>
      <c r="P14" s="71">
        <f t="shared" ref="P14:P16" si="13">L14-M14</f>
        <v>2000</v>
      </c>
      <c r="Q14" s="61">
        <f t="shared" si="1"/>
        <v>1.1666666666666667</v>
      </c>
      <c r="R14" s="57">
        <f t="shared" si="2"/>
        <v>38000</v>
      </c>
      <c r="S14" s="62">
        <f t="shared" si="3"/>
        <v>2000</v>
      </c>
      <c r="T14" s="63">
        <f t="shared" si="4"/>
        <v>0.9285714285714286</v>
      </c>
      <c r="U14" s="62">
        <f t="shared" si="5"/>
        <v>34285.714285714283</v>
      </c>
      <c r="V14" s="62">
        <f t="shared" si="6"/>
        <v>5714.2857142857174</v>
      </c>
      <c r="W14" s="73">
        <f t="shared" si="7"/>
        <v>0.9285714285714286</v>
      </c>
      <c r="X14" s="62">
        <f t="shared" si="8"/>
        <v>24734.693877551021</v>
      </c>
      <c r="Y14" s="65">
        <f t="shared" si="9"/>
        <v>15265.306122448979</v>
      </c>
      <c r="Z14" s="61">
        <f t="shared" si="10"/>
        <v>0.9285714285714286</v>
      </c>
    </row>
    <row r="15" spans="2:26" ht="24.9" customHeight="1" x14ac:dyDescent="0.25">
      <c r="B15" s="66">
        <v>40</v>
      </c>
      <c r="C15" s="110" t="s">
        <v>156</v>
      </c>
      <c r="D15" s="110"/>
      <c r="E15" s="110"/>
      <c r="F15" s="110"/>
      <c r="G15" s="67">
        <v>44480</v>
      </c>
      <c r="H15" s="67">
        <v>44505</v>
      </c>
      <c r="I15" s="68">
        <v>60000</v>
      </c>
      <c r="J15" s="69">
        <v>0</v>
      </c>
      <c r="K15" s="70">
        <f>IF(D$7&lt;G15,0,IF(D$7&gt;H15,I15,(D$7-G15)/(H15-G15)*I15))</f>
        <v>0</v>
      </c>
      <c r="L15" s="71">
        <f t="shared" si="11"/>
        <v>0</v>
      </c>
      <c r="M15" s="72">
        <v>0</v>
      </c>
      <c r="N15" s="70">
        <f t="shared" si="12"/>
        <v>0</v>
      </c>
      <c r="O15" s="60">
        <f t="shared" si="0"/>
        <v>1</v>
      </c>
      <c r="P15" s="71">
        <f t="shared" si="13"/>
        <v>0</v>
      </c>
      <c r="Q15" s="61">
        <f t="shared" si="1"/>
        <v>1</v>
      </c>
      <c r="R15" s="57">
        <f t="shared" si="2"/>
        <v>60000</v>
      </c>
      <c r="S15" s="62">
        <f t="shared" si="3"/>
        <v>0</v>
      </c>
      <c r="T15" s="63">
        <f t="shared" si="4"/>
        <v>1</v>
      </c>
      <c r="U15" s="62">
        <f t="shared" si="5"/>
        <v>60000</v>
      </c>
      <c r="V15" s="62">
        <f t="shared" si="6"/>
        <v>0</v>
      </c>
      <c r="W15" s="73">
        <f t="shared" si="7"/>
        <v>1</v>
      </c>
      <c r="X15" s="62">
        <f t="shared" si="8"/>
        <v>60000</v>
      </c>
      <c r="Y15" s="65">
        <f t="shared" si="9"/>
        <v>0</v>
      </c>
      <c r="Z15" s="61">
        <f t="shared" si="10"/>
        <v>1</v>
      </c>
    </row>
    <row r="16" spans="2:26" ht="24.9" customHeight="1" x14ac:dyDescent="0.25">
      <c r="B16" s="66">
        <v>50</v>
      </c>
      <c r="C16" s="110" t="s">
        <v>157</v>
      </c>
      <c r="D16" s="110"/>
      <c r="E16" s="110"/>
      <c r="F16" s="110"/>
      <c r="G16" s="67">
        <v>44508</v>
      </c>
      <c r="H16" s="67">
        <v>44526</v>
      </c>
      <c r="I16" s="68">
        <v>25000</v>
      </c>
      <c r="J16" s="69">
        <v>0</v>
      </c>
      <c r="K16" s="70">
        <f t="shared" ref="K16" si="14">IF(D$7&lt;G16,0,IF(D$7&gt;H16,I16,(D$7-G16)/(H16-G16)*I16))</f>
        <v>0</v>
      </c>
      <c r="L16" s="71">
        <f t="shared" si="11"/>
        <v>0</v>
      </c>
      <c r="M16" s="72">
        <v>0</v>
      </c>
      <c r="N16" s="70">
        <f t="shared" si="12"/>
        <v>0</v>
      </c>
      <c r="O16" s="60">
        <f t="shared" si="0"/>
        <v>1</v>
      </c>
      <c r="P16" s="71">
        <f t="shared" si="13"/>
        <v>0</v>
      </c>
      <c r="Q16" s="61">
        <f t="shared" si="1"/>
        <v>1</v>
      </c>
      <c r="R16" s="57">
        <f t="shared" si="2"/>
        <v>25000</v>
      </c>
      <c r="S16" s="62">
        <f t="shared" si="3"/>
        <v>0</v>
      </c>
      <c r="T16" s="63">
        <f t="shared" si="4"/>
        <v>1</v>
      </c>
      <c r="U16" s="62">
        <f t="shared" si="5"/>
        <v>25000</v>
      </c>
      <c r="V16" s="62">
        <f t="shared" si="6"/>
        <v>0</v>
      </c>
      <c r="W16" s="73">
        <f t="shared" si="7"/>
        <v>1</v>
      </c>
      <c r="X16" s="62">
        <f t="shared" si="8"/>
        <v>25000</v>
      </c>
      <c r="Y16" s="65">
        <f t="shared" si="9"/>
        <v>0</v>
      </c>
      <c r="Z16" s="61">
        <f t="shared" si="10"/>
        <v>1</v>
      </c>
    </row>
    <row r="17" spans="2:26" ht="24.9" customHeight="1" x14ac:dyDescent="0.25">
      <c r="B17" s="66"/>
      <c r="C17" s="110"/>
      <c r="D17" s="110"/>
      <c r="E17" s="110"/>
      <c r="F17" s="110"/>
      <c r="G17" s="74"/>
      <c r="H17" s="74"/>
      <c r="I17" s="68"/>
      <c r="J17" s="69"/>
      <c r="K17" s="70"/>
      <c r="L17" s="71"/>
      <c r="M17" s="72"/>
      <c r="N17" s="70"/>
      <c r="O17" s="71"/>
      <c r="P17" s="71"/>
      <c r="Q17" s="68"/>
      <c r="R17" s="70"/>
      <c r="S17" s="75"/>
      <c r="T17" s="76"/>
      <c r="U17" s="75"/>
      <c r="V17" s="75"/>
      <c r="W17" s="73"/>
      <c r="X17" s="75"/>
      <c r="Y17" s="77"/>
      <c r="Z17" s="78"/>
    </row>
    <row r="18" spans="2:26" ht="24.9" customHeight="1" x14ac:dyDescent="0.25">
      <c r="B18" s="66"/>
      <c r="C18" s="110"/>
      <c r="D18" s="110"/>
      <c r="E18" s="110"/>
      <c r="F18" s="110"/>
      <c r="G18" s="74"/>
      <c r="H18" s="74"/>
      <c r="I18" s="68"/>
      <c r="J18" s="69"/>
      <c r="K18" s="70"/>
      <c r="L18" s="71"/>
      <c r="M18" s="72"/>
      <c r="N18" s="70"/>
      <c r="O18" s="71"/>
      <c r="P18" s="71"/>
      <c r="Q18" s="68"/>
      <c r="R18" s="70"/>
      <c r="S18" s="75"/>
      <c r="T18" s="76"/>
      <c r="U18" s="75"/>
      <c r="V18" s="75"/>
      <c r="W18" s="73"/>
      <c r="X18" s="75"/>
      <c r="Y18" s="77"/>
      <c r="Z18" s="78"/>
    </row>
    <row r="19" spans="2:26" ht="24.9" customHeight="1" x14ac:dyDescent="0.25">
      <c r="B19" s="66"/>
      <c r="C19" s="110"/>
      <c r="D19" s="110"/>
      <c r="E19" s="110"/>
      <c r="F19" s="110"/>
      <c r="G19" s="74"/>
      <c r="H19" s="74"/>
      <c r="I19" s="68"/>
      <c r="J19" s="69"/>
      <c r="K19" s="70"/>
      <c r="L19" s="71"/>
      <c r="M19" s="72"/>
      <c r="N19" s="70"/>
      <c r="O19" s="71"/>
      <c r="P19" s="71"/>
      <c r="Q19" s="68"/>
      <c r="R19" s="70"/>
      <c r="S19" s="75"/>
      <c r="T19" s="76"/>
      <c r="U19" s="75"/>
      <c r="V19" s="75"/>
      <c r="W19" s="73"/>
      <c r="X19" s="75"/>
      <c r="Y19" s="77"/>
      <c r="Z19" s="78"/>
    </row>
    <row r="20" spans="2:26" ht="24.9" customHeight="1" x14ac:dyDescent="0.25">
      <c r="B20" s="66"/>
      <c r="C20" s="110"/>
      <c r="D20" s="110"/>
      <c r="E20" s="110"/>
      <c r="F20" s="110"/>
      <c r="G20" s="74"/>
      <c r="H20" s="74"/>
      <c r="I20" s="68"/>
      <c r="J20" s="69"/>
      <c r="K20" s="70"/>
      <c r="L20" s="71"/>
      <c r="M20" s="72"/>
      <c r="N20" s="70"/>
      <c r="O20" s="71"/>
      <c r="P20" s="71"/>
      <c r="Q20" s="68"/>
      <c r="R20" s="70"/>
      <c r="S20" s="75"/>
      <c r="T20" s="76"/>
      <c r="U20" s="75"/>
      <c r="V20" s="75"/>
      <c r="W20" s="73"/>
      <c r="X20" s="75"/>
      <c r="Y20" s="77"/>
      <c r="Z20" s="78"/>
    </row>
    <row r="21" spans="2:26" ht="24.9" customHeight="1" x14ac:dyDescent="0.25">
      <c r="B21" s="66"/>
      <c r="C21" s="110"/>
      <c r="D21" s="110"/>
      <c r="E21" s="110"/>
      <c r="F21" s="110"/>
      <c r="G21" s="74"/>
      <c r="H21" s="74"/>
      <c r="I21" s="68"/>
      <c r="J21" s="69"/>
      <c r="K21" s="70"/>
      <c r="L21" s="71"/>
      <c r="M21" s="72"/>
      <c r="N21" s="70"/>
      <c r="O21" s="71"/>
      <c r="P21" s="71"/>
      <c r="Q21" s="68"/>
      <c r="R21" s="70"/>
      <c r="S21" s="75"/>
      <c r="T21" s="76"/>
      <c r="U21" s="75"/>
      <c r="V21" s="75"/>
      <c r="W21" s="73"/>
      <c r="X21" s="75"/>
      <c r="Y21" s="77"/>
      <c r="Z21" s="78"/>
    </row>
    <row r="22" spans="2:26" ht="24.9" customHeight="1" x14ac:dyDescent="0.25">
      <c r="B22" s="66"/>
      <c r="C22" s="110"/>
      <c r="D22" s="110"/>
      <c r="E22" s="110"/>
      <c r="F22" s="110"/>
      <c r="G22" s="74"/>
      <c r="H22" s="74"/>
      <c r="I22" s="68"/>
      <c r="J22" s="69"/>
      <c r="K22" s="70"/>
      <c r="L22" s="71"/>
      <c r="M22" s="72"/>
      <c r="N22" s="70"/>
      <c r="O22" s="71"/>
      <c r="P22" s="71"/>
      <c r="Q22" s="68"/>
      <c r="R22" s="70"/>
      <c r="S22" s="75"/>
      <c r="T22" s="76"/>
      <c r="U22" s="75"/>
      <c r="V22" s="75"/>
      <c r="W22" s="73"/>
      <c r="X22" s="75"/>
      <c r="Y22" s="77"/>
      <c r="Z22" s="78"/>
    </row>
    <row r="23" spans="2:26" ht="24.9" customHeight="1" x14ac:dyDescent="0.25">
      <c r="B23" s="79"/>
      <c r="C23" s="117"/>
      <c r="D23" s="117"/>
      <c r="E23" s="117"/>
      <c r="F23" s="117"/>
      <c r="G23" s="80"/>
      <c r="H23" s="80"/>
      <c r="I23" s="81"/>
      <c r="J23" s="82"/>
      <c r="K23" s="70"/>
      <c r="L23" s="84"/>
      <c r="M23" s="85"/>
      <c r="N23" s="83"/>
      <c r="O23" s="84"/>
      <c r="P23" s="84"/>
      <c r="Q23" s="81"/>
      <c r="R23" s="83"/>
      <c r="S23" s="86"/>
      <c r="T23" s="87"/>
      <c r="U23" s="86"/>
      <c r="V23" s="86"/>
      <c r="W23" s="88"/>
      <c r="X23" s="86"/>
      <c r="Y23" s="89"/>
      <c r="Z23" s="90"/>
    </row>
    <row r="24" spans="2:26" ht="24.9" customHeight="1" x14ac:dyDescent="0.25">
      <c r="H24" s="15" t="s">
        <v>37</v>
      </c>
      <c r="I24" s="16">
        <f>SUM(I12:I23)</f>
        <v>205000</v>
      </c>
      <c r="J24" s="17"/>
      <c r="K24" s="25">
        <f>SUM(K12:K23)</f>
        <v>88000</v>
      </c>
      <c r="L24" s="26">
        <f>SUM(L12:L23)</f>
        <v>94000</v>
      </c>
      <c r="M24" s="27">
        <f>SUM(M12:M23)</f>
        <v>93500</v>
      </c>
      <c r="N24" s="25">
        <f>SUM(N12:N23)</f>
        <v>6000</v>
      </c>
      <c r="O24" s="28">
        <f>IF(K24&gt;0,L24/K24,1)</f>
        <v>1.0681818181818181</v>
      </c>
      <c r="P24" s="26">
        <f>SUM(P11:P23)</f>
        <v>500</v>
      </c>
      <c r="Q24" s="29">
        <f>IF(M24&gt;0,L24/M24,1)</f>
        <v>1.0053475935828877</v>
      </c>
      <c r="R24" s="25">
        <f>SUM(R12:R23)</f>
        <v>204500</v>
      </c>
      <c r="S24" s="36">
        <f>SUM(S12:S23)</f>
        <v>500</v>
      </c>
      <c r="T24" s="37">
        <f>(I24-L24)/(I24-M24)</f>
        <v>0.99551569506726456</v>
      </c>
      <c r="U24" s="36">
        <f>SUM(U12:U23)</f>
        <v>200785.71428571429</v>
      </c>
      <c r="V24" s="36">
        <f>SUM(V12:V23)</f>
        <v>4214.2857142857174</v>
      </c>
      <c r="W24" s="38">
        <f>(I24-L24)/(I24-M24)</f>
        <v>0.99551569506726456</v>
      </c>
      <c r="X24" s="36">
        <f>SUM(X12:X23)</f>
        <v>191234.69387755101</v>
      </c>
      <c r="Y24" s="39">
        <f>SUM(Y12:Y23)</f>
        <v>13765.306122448979</v>
      </c>
      <c r="Z24" s="29">
        <f>(I24-L24)/(I24-M24)</f>
        <v>0.99551569506726456</v>
      </c>
    </row>
    <row r="29" spans="2:26" x14ac:dyDescent="0.25">
      <c r="B29" s="24" t="s">
        <v>61</v>
      </c>
    </row>
    <row r="30" spans="2:26" x14ac:dyDescent="0.25">
      <c r="B30" s="23" t="s">
        <v>84</v>
      </c>
    </row>
    <row r="31" spans="2:26" x14ac:dyDescent="0.25">
      <c r="B31" s="23" t="s">
        <v>83</v>
      </c>
    </row>
    <row r="32" spans="2:26" x14ac:dyDescent="0.25">
      <c r="C32" s="23" t="s">
        <v>82</v>
      </c>
    </row>
    <row r="33" spans="2:3" x14ac:dyDescent="0.25">
      <c r="C33" s="23" t="s">
        <v>139</v>
      </c>
    </row>
    <row r="34" spans="2:3" x14ac:dyDescent="0.25">
      <c r="C34" s="23" t="s">
        <v>101</v>
      </c>
    </row>
    <row r="35" spans="2:3" x14ac:dyDescent="0.25">
      <c r="C35" s="23" t="s">
        <v>102</v>
      </c>
    </row>
    <row r="36" spans="2:3" x14ac:dyDescent="0.25">
      <c r="B36" s="23" t="s">
        <v>140</v>
      </c>
      <c r="C36" s="23"/>
    </row>
    <row r="37" spans="2:3" x14ac:dyDescent="0.25">
      <c r="B37" s="23" t="s">
        <v>141</v>
      </c>
      <c r="C37" s="23"/>
    </row>
    <row r="38" spans="2:3" x14ac:dyDescent="0.25">
      <c r="C38" s="23"/>
    </row>
    <row r="39" spans="2:3" x14ac:dyDescent="0.25">
      <c r="B39" s="24" t="s">
        <v>103</v>
      </c>
      <c r="C39" s="23"/>
    </row>
    <row r="40" spans="2:3" x14ac:dyDescent="0.25">
      <c r="B40" s="24" t="s">
        <v>93</v>
      </c>
      <c r="C40" s="23"/>
    </row>
    <row r="41" spans="2:3" ht="13.8" x14ac:dyDescent="0.3">
      <c r="B41" s="23" t="s">
        <v>142</v>
      </c>
      <c r="C41" s="23"/>
    </row>
    <row r="42" spans="2:3" x14ac:dyDescent="0.25">
      <c r="B42" s="23" t="s">
        <v>143</v>
      </c>
      <c r="C42" s="23"/>
    </row>
    <row r="43" spans="2:3" x14ac:dyDescent="0.25">
      <c r="B43" s="23" t="s">
        <v>144</v>
      </c>
      <c r="C43" s="23"/>
    </row>
    <row r="44" spans="2:3" x14ac:dyDescent="0.25">
      <c r="B44" s="106" t="s">
        <v>48</v>
      </c>
      <c r="C44" s="23"/>
    </row>
    <row r="45" spans="2:3" x14ac:dyDescent="0.25">
      <c r="B45" s="23" t="s">
        <v>145</v>
      </c>
      <c r="C45" s="23"/>
    </row>
    <row r="46" spans="2:3" x14ac:dyDescent="0.25">
      <c r="B46" s="23" t="s">
        <v>146</v>
      </c>
      <c r="C46" s="23"/>
    </row>
    <row r="47" spans="2:3" x14ac:dyDescent="0.25">
      <c r="B47" s="23" t="s">
        <v>147</v>
      </c>
      <c r="C47" s="23"/>
    </row>
    <row r="48" spans="2:3" x14ac:dyDescent="0.25">
      <c r="B48" s="23" t="s">
        <v>148</v>
      </c>
      <c r="C48" s="23"/>
    </row>
    <row r="49" spans="2:3" x14ac:dyDescent="0.25">
      <c r="B49" s="106" t="s">
        <v>49</v>
      </c>
      <c r="C49" s="23"/>
    </row>
    <row r="50" spans="2:3" x14ac:dyDescent="0.25">
      <c r="B50" s="23" t="s">
        <v>149</v>
      </c>
      <c r="C50" s="23"/>
    </row>
    <row r="51" spans="2:3" x14ac:dyDescent="0.25">
      <c r="B51" s="23" t="s">
        <v>150</v>
      </c>
      <c r="C51" s="23"/>
    </row>
    <row r="52" spans="2:3" x14ac:dyDescent="0.25">
      <c r="B52" s="23" t="s">
        <v>151</v>
      </c>
      <c r="C52" s="23"/>
    </row>
    <row r="53" spans="2:3" x14ac:dyDescent="0.25">
      <c r="C53" s="23"/>
    </row>
    <row r="54" spans="2:3" x14ac:dyDescent="0.25">
      <c r="B54" s="24" t="s">
        <v>80</v>
      </c>
    </row>
    <row r="55" spans="2:3" x14ac:dyDescent="0.25">
      <c r="B55" s="1" t="s">
        <v>5</v>
      </c>
      <c r="C55" s="23" t="s">
        <v>53</v>
      </c>
    </row>
    <row r="56" spans="2:3" x14ac:dyDescent="0.25">
      <c r="C56" s="34" t="s">
        <v>78</v>
      </c>
    </row>
    <row r="57" spans="2:3" x14ac:dyDescent="0.25">
      <c r="B57" s="1" t="s">
        <v>6</v>
      </c>
      <c r="C57" s="23" t="s">
        <v>52</v>
      </c>
    </row>
    <row r="58" spans="2:3" x14ac:dyDescent="0.25">
      <c r="C58" s="34" t="s">
        <v>51</v>
      </c>
    </row>
    <row r="59" spans="2:3" x14ac:dyDescent="0.25">
      <c r="B59" s="1" t="s">
        <v>7</v>
      </c>
      <c r="C59" s="23" t="s">
        <v>62</v>
      </c>
    </row>
    <row r="60" spans="2:3" x14ac:dyDescent="0.25">
      <c r="C60" s="34" t="s">
        <v>63</v>
      </c>
    </row>
    <row r="61" spans="2:3" x14ac:dyDescent="0.25">
      <c r="B61" s="1" t="s">
        <v>8</v>
      </c>
      <c r="C61" s="23" t="s">
        <v>64</v>
      </c>
    </row>
    <row r="62" spans="2:3" x14ac:dyDescent="0.25">
      <c r="C62" s="34" t="s">
        <v>65</v>
      </c>
    </row>
    <row r="63" spans="2:3" x14ac:dyDescent="0.25">
      <c r="B63" s="1" t="s">
        <v>9</v>
      </c>
      <c r="C63" s="23" t="s">
        <v>66</v>
      </c>
    </row>
    <row r="64" spans="2:3" x14ac:dyDescent="0.25">
      <c r="C64" s="34" t="s">
        <v>67</v>
      </c>
    </row>
    <row r="65" spans="2:3" x14ac:dyDescent="0.25">
      <c r="B65" s="1" t="s">
        <v>10</v>
      </c>
      <c r="C65" s="23" t="s">
        <v>68</v>
      </c>
    </row>
    <row r="66" spans="2:3" x14ac:dyDescent="0.25">
      <c r="C66" s="34" t="s">
        <v>69</v>
      </c>
    </row>
    <row r="67" spans="2:3" x14ac:dyDescent="0.25">
      <c r="B67" s="1" t="s">
        <v>11</v>
      </c>
      <c r="C67" s="23" t="s">
        <v>70</v>
      </c>
    </row>
    <row r="68" spans="2:3" x14ac:dyDescent="0.25">
      <c r="C68" s="34" t="s">
        <v>71</v>
      </c>
    </row>
    <row r="69" spans="2:3" x14ac:dyDescent="0.25">
      <c r="B69" s="1" t="s">
        <v>38</v>
      </c>
      <c r="C69" s="23" t="s">
        <v>73</v>
      </c>
    </row>
    <row r="70" spans="2:3" x14ac:dyDescent="0.25">
      <c r="C70" s="34" t="s">
        <v>72</v>
      </c>
    </row>
    <row r="71" spans="2:3" x14ac:dyDescent="0.25">
      <c r="B71" s="1" t="s">
        <v>39</v>
      </c>
      <c r="C71" s="23" t="s">
        <v>74</v>
      </c>
    </row>
    <row r="72" spans="2:3" x14ac:dyDescent="0.25">
      <c r="C72" s="34" t="s">
        <v>81</v>
      </c>
    </row>
    <row r="73" spans="2:3" x14ac:dyDescent="0.25">
      <c r="B73" s="1" t="s">
        <v>75</v>
      </c>
      <c r="C73" s="23" t="s">
        <v>76</v>
      </c>
    </row>
    <row r="74" spans="2:3" x14ac:dyDescent="0.25">
      <c r="C74" s="34" t="s">
        <v>77</v>
      </c>
    </row>
    <row r="75" spans="2:3" x14ac:dyDescent="0.25">
      <c r="B75" s="1" t="s">
        <v>12</v>
      </c>
      <c r="C75" s="23" t="s">
        <v>85</v>
      </c>
    </row>
    <row r="76" spans="2:3" x14ac:dyDescent="0.25">
      <c r="C76" s="34" t="s">
        <v>79</v>
      </c>
    </row>
    <row r="77" spans="2:3" x14ac:dyDescent="0.25">
      <c r="B77" s="1" t="s">
        <v>13</v>
      </c>
      <c r="C77" s="23" t="s">
        <v>94</v>
      </c>
    </row>
    <row r="78" spans="2:3" x14ac:dyDescent="0.25">
      <c r="C78" s="34" t="s">
        <v>95</v>
      </c>
    </row>
    <row r="79" spans="2:3" x14ac:dyDescent="0.25">
      <c r="B79" s="1" t="s">
        <v>40</v>
      </c>
      <c r="C79" s="23" t="s">
        <v>96</v>
      </c>
    </row>
    <row r="80" spans="2:3" x14ac:dyDescent="0.25">
      <c r="C80" s="34" t="s">
        <v>97</v>
      </c>
    </row>
  </sheetData>
  <mergeCells count="27">
    <mergeCell ref="B10:B11"/>
    <mergeCell ref="K8:M9"/>
    <mergeCell ref="J10:J11"/>
    <mergeCell ref="R8:Z8"/>
    <mergeCell ref="R9:T9"/>
    <mergeCell ref="U9:W9"/>
    <mergeCell ref="X9:Z9"/>
    <mergeCell ref="N8:Q9"/>
    <mergeCell ref="C23:F23"/>
    <mergeCell ref="C15:F15"/>
    <mergeCell ref="C16:F16"/>
    <mergeCell ref="C17:F17"/>
    <mergeCell ref="C18:F18"/>
    <mergeCell ref="C22:F22"/>
    <mergeCell ref="C4:F4"/>
    <mergeCell ref="C19:F19"/>
    <mergeCell ref="C20:F20"/>
    <mergeCell ref="C21:F21"/>
    <mergeCell ref="C13:F13"/>
    <mergeCell ref="C14:F14"/>
    <mergeCell ref="D7:F7"/>
    <mergeCell ref="C6:F6"/>
    <mergeCell ref="C12:F12"/>
    <mergeCell ref="D5:H5"/>
    <mergeCell ref="H10:H11"/>
    <mergeCell ref="G10:G11"/>
    <mergeCell ref="C10:F11"/>
  </mergeCells>
  <pageMargins left="0.70866141732283472" right="0.70866141732283472" top="0.74803149606299213" bottom="0.74803149606299213" header="0.31496062992125984" footer="0.31496062992125984"/>
  <pageSetup paperSize="3" scale="77" orientation="landscape" horizontalDpi="300" verticalDpi="300" r:id="rId1"/>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32604-0C19-4F5F-AB59-34D27313EAE5}">
  <dimension ref="B2:N99"/>
  <sheetViews>
    <sheetView showGridLines="0" tabSelected="1" zoomScale="80" zoomScaleNormal="80" workbookViewId="0">
      <selection activeCell="S32" sqref="S32"/>
    </sheetView>
  </sheetViews>
  <sheetFormatPr defaultColWidth="9.109375" defaultRowHeight="13.2" x14ac:dyDescent="0.25"/>
  <cols>
    <col min="1" max="1" width="5" style="1" customWidth="1"/>
    <col min="2" max="2" width="5.44140625" style="1" customWidth="1"/>
    <col min="3" max="3" width="8.6640625" style="1" customWidth="1"/>
    <col min="4" max="13" width="10.6640625" style="1" customWidth="1"/>
    <col min="14" max="14" width="6.33203125" style="1" customWidth="1"/>
    <col min="15" max="16384" width="9.109375" style="1"/>
  </cols>
  <sheetData>
    <row r="2" spans="2:14" x14ac:dyDescent="0.25">
      <c r="B2" s="7"/>
      <c r="C2" s="7"/>
      <c r="D2" s="7"/>
      <c r="E2" s="7"/>
      <c r="F2" s="7"/>
      <c r="G2" s="7"/>
      <c r="H2" s="7"/>
      <c r="I2" s="7"/>
      <c r="J2" s="7"/>
      <c r="K2" s="7"/>
      <c r="L2" s="7"/>
      <c r="M2" s="7"/>
      <c r="N2" s="7"/>
    </row>
    <row r="3" spans="2:14" ht="24.6" x14ac:dyDescent="0.4">
      <c r="B3" s="7"/>
      <c r="C3" s="101" t="s">
        <v>98</v>
      </c>
      <c r="D3" s="8"/>
      <c r="E3" s="8"/>
      <c r="F3" s="8"/>
      <c r="G3" s="7"/>
      <c r="H3" s="7"/>
      <c r="I3" s="7"/>
      <c r="J3" s="7"/>
      <c r="K3" s="7"/>
      <c r="L3" s="7"/>
      <c r="M3" s="7"/>
      <c r="N3" s="7"/>
    </row>
    <row r="4" spans="2:14" x14ac:dyDescent="0.25">
      <c r="B4" s="7"/>
      <c r="C4" s="7"/>
      <c r="D4" s="7"/>
      <c r="E4" s="7"/>
      <c r="F4" s="7"/>
      <c r="G4" s="7"/>
      <c r="H4" s="7"/>
      <c r="I4" s="7"/>
      <c r="J4" s="7"/>
      <c r="K4" s="7"/>
      <c r="L4" s="7"/>
      <c r="M4" s="7"/>
      <c r="N4" s="7"/>
    </row>
    <row r="5" spans="2:14" ht="18" customHeight="1" x14ac:dyDescent="0.25">
      <c r="B5" s="7"/>
      <c r="C5" s="7" t="s">
        <v>16</v>
      </c>
      <c r="D5" s="109" t="s">
        <v>35</v>
      </c>
      <c r="E5" s="109"/>
      <c r="F5" s="109"/>
      <c r="G5" s="109"/>
      <c r="H5" s="7"/>
      <c r="I5" s="7"/>
      <c r="J5" s="7"/>
      <c r="K5" s="7"/>
      <c r="L5" s="7"/>
      <c r="M5" s="7"/>
      <c r="N5" s="7"/>
    </row>
    <row r="6" spans="2:14" ht="18" customHeight="1" x14ac:dyDescent="0.25">
      <c r="B6" s="7"/>
      <c r="C6" s="7" t="s">
        <v>15</v>
      </c>
      <c r="D6" s="133">
        <v>44478</v>
      </c>
      <c r="E6" s="133"/>
      <c r="F6" s="7"/>
      <c r="G6" s="7"/>
      <c r="H6" s="7"/>
      <c r="I6" s="7"/>
      <c r="J6" s="7"/>
      <c r="K6" s="7"/>
      <c r="L6" s="7"/>
      <c r="M6" s="7"/>
      <c r="N6" s="7"/>
    </row>
    <row r="7" spans="2:14" ht="18" customHeight="1" x14ac:dyDescent="0.25">
      <c r="B7" s="7"/>
      <c r="C7" s="7"/>
      <c r="D7" s="7"/>
      <c r="E7" s="7"/>
      <c r="F7" s="7"/>
      <c r="G7" s="7"/>
      <c r="H7" s="7"/>
      <c r="I7" s="7"/>
      <c r="J7" s="7"/>
      <c r="K7" s="7"/>
      <c r="L7" s="7"/>
      <c r="M7" s="7"/>
      <c r="N7" s="7"/>
    </row>
    <row r="8" spans="2:14" ht="20.100000000000001" customHeight="1" x14ac:dyDescent="0.25">
      <c r="B8" s="7"/>
      <c r="C8" s="7"/>
      <c r="D8" s="7"/>
      <c r="E8" s="7"/>
      <c r="F8" s="7"/>
      <c r="G8" s="7"/>
      <c r="H8" s="7"/>
      <c r="I8" s="7"/>
      <c r="J8" s="7"/>
      <c r="K8" s="7"/>
      <c r="L8" s="7"/>
      <c r="M8" s="7"/>
      <c r="N8" s="7"/>
    </row>
    <row r="9" spans="2:14" ht="30" customHeight="1" x14ac:dyDescent="0.25">
      <c r="B9" s="7"/>
      <c r="C9" s="10"/>
      <c r="D9" s="120" t="s">
        <v>17</v>
      </c>
      <c r="E9" s="120"/>
      <c r="F9" s="120"/>
      <c r="G9" s="120"/>
      <c r="H9" s="120"/>
      <c r="I9" s="120"/>
      <c r="J9" s="120"/>
      <c r="K9" s="120"/>
      <c r="L9" s="120"/>
      <c r="M9" s="120"/>
      <c r="N9" s="7"/>
    </row>
    <row r="10" spans="2:14" s="2" customFormat="1" ht="50.1" customHeight="1" x14ac:dyDescent="0.3">
      <c r="B10" s="12"/>
      <c r="C10" s="134" t="s">
        <v>138</v>
      </c>
      <c r="D10" s="97">
        <v>0</v>
      </c>
      <c r="E10" s="97">
        <v>1</v>
      </c>
      <c r="F10" s="97">
        <v>2</v>
      </c>
      <c r="G10" s="97">
        <v>3</v>
      </c>
      <c r="H10" s="97">
        <v>4</v>
      </c>
      <c r="I10" s="97">
        <v>5</v>
      </c>
      <c r="J10" s="97">
        <v>6</v>
      </c>
      <c r="K10" s="97">
        <v>7</v>
      </c>
      <c r="L10" s="97">
        <v>8</v>
      </c>
      <c r="M10" s="97">
        <v>9</v>
      </c>
      <c r="N10" s="12"/>
    </row>
    <row r="11" spans="2:14" s="2" customFormat="1" ht="24.75" customHeight="1" x14ac:dyDescent="0.3">
      <c r="B11" s="12"/>
      <c r="C11" s="134"/>
      <c r="D11" s="103">
        <v>44436</v>
      </c>
      <c r="E11" s="102">
        <v>44443</v>
      </c>
      <c r="F11" s="102">
        <v>44450</v>
      </c>
      <c r="G11" s="102">
        <v>44457</v>
      </c>
      <c r="H11" s="102">
        <v>44464</v>
      </c>
      <c r="I11" s="102">
        <v>44471</v>
      </c>
      <c r="J11" s="102">
        <v>44478</v>
      </c>
      <c r="K11" s="98"/>
      <c r="L11" s="98"/>
      <c r="M11" s="98"/>
      <c r="N11" s="12"/>
    </row>
    <row r="12" spans="2:14" ht="50.1" customHeight="1" x14ac:dyDescent="0.25">
      <c r="B12" s="7"/>
      <c r="C12" s="11" t="s">
        <v>5</v>
      </c>
      <c r="D12" s="6">
        <v>0</v>
      </c>
      <c r="E12" s="6">
        <v>6429</v>
      </c>
      <c r="F12" s="6">
        <v>21429</v>
      </c>
      <c r="G12" s="5">
        <v>36429</v>
      </c>
      <c r="H12" s="5">
        <v>51563</v>
      </c>
      <c r="I12" s="5">
        <v>66875</v>
      </c>
      <c r="J12" s="5">
        <v>88000</v>
      </c>
      <c r="K12" s="5"/>
      <c r="L12" s="5"/>
      <c r="M12" s="5"/>
      <c r="N12" s="7"/>
    </row>
    <row r="13" spans="2:14" ht="50.1" customHeight="1" x14ac:dyDescent="0.25">
      <c r="B13" s="7"/>
      <c r="C13" s="11" t="s">
        <v>6</v>
      </c>
      <c r="D13" s="6">
        <v>0</v>
      </c>
      <c r="E13" s="6">
        <v>6750</v>
      </c>
      <c r="F13" s="6">
        <v>22500</v>
      </c>
      <c r="G13" s="5">
        <v>41750</v>
      </c>
      <c r="H13" s="5">
        <v>55500</v>
      </c>
      <c r="I13" s="5">
        <v>69500</v>
      </c>
      <c r="J13" s="5">
        <v>94000</v>
      </c>
      <c r="K13" s="5"/>
      <c r="L13" s="5"/>
      <c r="M13" s="5"/>
      <c r="N13" s="7"/>
    </row>
    <row r="14" spans="2:14" ht="50.1" customHeight="1" x14ac:dyDescent="0.25">
      <c r="B14" s="7"/>
      <c r="C14" s="11" t="s">
        <v>7</v>
      </c>
      <c r="D14" s="6">
        <v>0</v>
      </c>
      <c r="E14" s="6">
        <v>7200</v>
      </c>
      <c r="F14" s="6">
        <v>24000</v>
      </c>
      <c r="G14" s="5">
        <v>44500</v>
      </c>
      <c r="H14" s="5">
        <v>56000</v>
      </c>
      <c r="I14" s="5">
        <v>71000</v>
      </c>
      <c r="J14" s="5">
        <v>93500</v>
      </c>
      <c r="K14" s="5"/>
      <c r="L14" s="5"/>
      <c r="M14" s="5"/>
      <c r="N14" s="7"/>
    </row>
    <row r="15" spans="2:14" ht="50.1" customHeight="1" x14ac:dyDescent="0.25">
      <c r="B15" s="7"/>
      <c r="C15" s="11" t="s">
        <v>8</v>
      </c>
      <c r="D15" s="6">
        <v>0</v>
      </c>
      <c r="E15" s="6">
        <v>321</v>
      </c>
      <c r="F15" s="6">
        <v>1071</v>
      </c>
      <c r="G15" s="5">
        <v>5321</v>
      </c>
      <c r="H15" s="5">
        <v>3938</v>
      </c>
      <c r="I15" s="5">
        <v>2625</v>
      </c>
      <c r="J15" s="5">
        <v>6000</v>
      </c>
      <c r="K15" s="5"/>
      <c r="L15" s="5"/>
      <c r="M15" s="5"/>
      <c r="N15" s="7"/>
    </row>
    <row r="16" spans="2:14" ht="50.1" customHeight="1" x14ac:dyDescent="0.25">
      <c r="B16" s="7"/>
      <c r="C16" s="11" t="s">
        <v>9</v>
      </c>
      <c r="D16" s="104">
        <v>1</v>
      </c>
      <c r="E16" s="104">
        <v>1.05</v>
      </c>
      <c r="F16" s="104">
        <v>1.05</v>
      </c>
      <c r="G16" s="45">
        <v>1.1499999999999999</v>
      </c>
      <c r="H16" s="45">
        <v>1.08</v>
      </c>
      <c r="I16" s="45">
        <v>1.04</v>
      </c>
      <c r="J16" s="45">
        <v>1.07</v>
      </c>
      <c r="K16" s="45"/>
      <c r="L16" s="45"/>
      <c r="M16" s="45"/>
      <c r="N16" s="7"/>
    </row>
    <row r="17" spans="2:14" ht="50.1" customHeight="1" x14ac:dyDescent="0.25">
      <c r="B17" s="7"/>
      <c r="C17" s="11" t="s">
        <v>10</v>
      </c>
      <c r="D17" s="6">
        <v>0</v>
      </c>
      <c r="E17" s="6">
        <v>-450</v>
      </c>
      <c r="F17" s="6">
        <v>-1500</v>
      </c>
      <c r="G17" s="5">
        <v>-2750</v>
      </c>
      <c r="H17" s="5">
        <v>-500</v>
      </c>
      <c r="I17" s="5">
        <v>-1500</v>
      </c>
      <c r="J17" s="5">
        <v>500</v>
      </c>
      <c r="K17" s="5"/>
      <c r="L17" s="5"/>
      <c r="M17" s="5"/>
      <c r="N17" s="7"/>
    </row>
    <row r="18" spans="2:14" ht="50.1" customHeight="1" x14ac:dyDescent="0.25">
      <c r="B18" s="7"/>
      <c r="C18" s="11" t="s">
        <v>11</v>
      </c>
      <c r="D18" s="104">
        <v>1</v>
      </c>
      <c r="E18" s="104">
        <v>0.94</v>
      </c>
      <c r="F18" s="104">
        <v>0.94</v>
      </c>
      <c r="G18" s="45">
        <v>0.94</v>
      </c>
      <c r="H18" s="45">
        <v>0.99</v>
      </c>
      <c r="I18" s="45">
        <v>0.98</v>
      </c>
      <c r="J18" s="45">
        <v>1.01</v>
      </c>
      <c r="K18" s="45"/>
      <c r="L18" s="45"/>
      <c r="M18" s="45"/>
      <c r="N18" s="7"/>
    </row>
    <row r="19" spans="2:14" ht="50.1" customHeight="1" x14ac:dyDescent="0.25">
      <c r="B19" s="7"/>
      <c r="C19" s="11"/>
      <c r="D19" s="6"/>
      <c r="E19" s="6"/>
      <c r="F19" s="6"/>
      <c r="G19" s="5"/>
      <c r="H19" s="5"/>
      <c r="I19" s="5"/>
      <c r="J19" s="5"/>
      <c r="K19" s="5"/>
      <c r="L19" s="5"/>
      <c r="M19" s="5"/>
      <c r="N19" s="7"/>
    </row>
    <row r="20" spans="2:14" ht="20.25" customHeight="1" x14ac:dyDescent="0.25">
      <c r="B20" s="7"/>
      <c r="C20" s="11"/>
      <c r="D20" s="6"/>
      <c r="E20" s="6"/>
      <c r="F20" s="6"/>
      <c r="G20" s="5"/>
      <c r="H20" s="5"/>
      <c r="I20" s="5"/>
      <c r="J20" s="5"/>
      <c r="K20" s="5"/>
      <c r="L20" s="5"/>
      <c r="M20" s="5"/>
      <c r="N20" s="7"/>
    </row>
    <row r="21" spans="2:14" ht="20.25" customHeight="1" x14ac:dyDescent="0.25">
      <c r="B21" s="7"/>
      <c r="C21" s="11"/>
      <c r="D21" s="6"/>
      <c r="E21" s="6"/>
      <c r="F21" s="6"/>
      <c r="G21" s="5"/>
      <c r="H21" s="5"/>
      <c r="I21" s="5"/>
      <c r="J21" s="5"/>
      <c r="K21" s="5"/>
      <c r="L21" s="5"/>
      <c r="M21" s="5"/>
      <c r="N21" s="7"/>
    </row>
    <row r="22" spans="2:14" ht="20.25" customHeight="1" x14ac:dyDescent="0.25">
      <c r="B22" s="7"/>
      <c r="C22" s="11"/>
      <c r="D22" s="6"/>
      <c r="E22" s="6"/>
      <c r="F22" s="6"/>
      <c r="G22" s="5"/>
      <c r="H22" s="5"/>
      <c r="I22" s="5"/>
      <c r="J22" s="5"/>
      <c r="K22" s="5"/>
      <c r="L22" s="5"/>
      <c r="M22" s="5"/>
      <c r="N22" s="7"/>
    </row>
    <row r="23" spans="2:14" ht="20.25" customHeight="1" x14ac:dyDescent="0.25">
      <c r="B23" s="7"/>
      <c r="C23" s="11"/>
      <c r="D23" s="6"/>
      <c r="E23" s="6"/>
      <c r="F23" s="6"/>
      <c r="G23" s="5"/>
      <c r="H23" s="5"/>
      <c r="I23" s="5"/>
      <c r="J23" s="5"/>
      <c r="K23" s="5"/>
      <c r="L23" s="5"/>
      <c r="M23" s="5"/>
      <c r="N23" s="7"/>
    </row>
    <row r="24" spans="2:14" ht="20.25" customHeight="1" x14ac:dyDescent="0.25">
      <c r="B24" s="7"/>
      <c r="C24" s="11"/>
      <c r="D24" s="6"/>
      <c r="E24" s="6"/>
      <c r="F24" s="6"/>
      <c r="G24" s="5"/>
      <c r="H24" s="5"/>
      <c r="I24" s="5"/>
      <c r="J24" s="5"/>
      <c r="K24" s="5"/>
      <c r="L24" s="5"/>
      <c r="M24" s="5"/>
      <c r="N24" s="7"/>
    </row>
    <row r="25" spans="2:14" ht="20.25" customHeight="1" x14ac:dyDescent="0.25">
      <c r="B25" s="7"/>
      <c r="C25" s="11"/>
      <c r="D25" s="6"/>
      <c r="E25" s="6"/>
      <c r="F25" s="6"/>
      <c r="G25" s="5"/>
      <c r="H25" s="5"/>
      <c r="I25" s="5"/>
      <c r="J25" s="5"/>
      <c r="K25" s="5"/>
      <c r="L25" s="5"/>
      <c r="M25" s="5"/>
      <c r="N25" s="7"/>
    </row>
    <row r="26" spans="2:14" ht="20.25" customHeight="1" x14ac:dyDescent="0.25">
      <c r="B26" s="7"/>
      <c r="C26" s="11"/>
      <c r="D26" s="6"/>
      <c r="E26" s="6"/>
      <c r="F26" s="6"/>
      <c r="G26" s="5"/>
      <c r="H26" s="5"/>
      <c r="I26" s="5"/>
      <c r="J26" s="5"/>
      <c r="K26" s="5"/>
      <c r="L26" s="5"/>
      <c r="M26" s="5"/>
      <c r="N26" s="7"/>
    </row>
    <row r="27" spans="2:14" ht="20.25" customHeight="1" x14ac:dyDescent="0.25">
      <c r="B27" s="7"/>
      <c r="C27" s="11"/>
      <c r="D27" s="6"/>
      <c r="E27" s="6"/>
      <c r="F27" s="6"/>
      <c r="G27" s="5"/>
      <c r="H27" s="5"/>
      <c r="I27" s="5"/>
      <c r="J27" s="5"/>
      <c r="K27" s="5"/>
      <c r="L27" s="5"/>
      <c r="M27" s="5"/>
      <c r="N27" s="7"/>
    </row>
    <row r="28" spans="2:14" ht="20.25" customHeight="1" x14ac:dyDescent="0.25">
      <c r="B28" s="7"/>
      <c r="C28" s="11"/>
      <c r="D28" s="6"/>
      <c r="E28" s="6"/>
      <c r="F28" s="6"/>
      <c r="G28" s="5"/>
      <c r="H28" s="5"/>
      <c r="I28" s="5"/>
      <c r="J28" s="5"/>
      <c r="K28" s="5"/>
      <c r="L28" s="5"/>
      <c r="M28" s="5"/>
      <c r="N28" s="7"/>
    </row>
    <row r="29" spans="2:14" ht="20.25" customHeight="1" x14ac:dyDescent="0.25">
      <c r="B29" s="7"/>
      <c r="C29" s="11"/>
      <c r="D29" s="6"/>
      <c r="E29" s="6"/>
      <c r="F29" s="6"/>
      <c r="G29" s="5"/>
      <c r="H29" s="5"/>
      <c r="I29" s="5"/>
      <c r="J29" s="5"/>
      <c r="K29" s="5"/>
      <c r="L29" s="5"/>
      <c r="M29" s="5"/>
      <c r="N29" s="7"/>
    </row>
    <row r="30" spans="2:14" ht="20.25" customHeight="1" x14ac:dyDescent="0.25">
      <c r="B30" s="7"/>
      <c r="C30" s="11"/>
      <c r="D30" s="6"/>
      <c r="E30" s="6"/>
      <c r="F30" s="6"/>
      <c r="G30" s="5"/>
      <c r="H30" s="5"/>
      <c r="I30" s="5"/>
      <c r="J30" s="5"/>
      <c r="K30" s="5"/>
      <c r="L30" s="5"/>
      <c r="M30" s="5"/>
      <c r="N30" s="7"/>
    </row>
    <row r="31" spans="2:14" ht="20.25" customHeight="1" x14ac:dyDescent="0.25">
      <c r="B31" s="7"/>
      <c r="C31" s="11"/>
      <c r="D31" s="6"/>
      <c r="E31" s="6"/>
      <c r="F31" s="6"/>
      <c r="G31" s="5"/>
      <c r="H31" s="5"/>
      <c r="I31" s="5"/>
      <c r="J31" s="5"/>
      <c r="K31" s="5"/>
      <c r="L31" s="5"/>
      <c r="M31" s="5"/>
      <c r="N31" s="7"/>
    </row>
    <row r="32" spans="2:14" ht="20.25" customHeight="1" x14ac:dyDescent="0.25">
      <c r="B32" s="7"/>
      <c r="C32" s="11"/>
      <c r="D32" s="6"/>
      <c r="E32" s="6"/>
      <c r="F32" s="6"/>
      <c r="G32" s="5"/>
      <c r="H32" s="5"/>
      <c r="I32" s="5"/>
      <c r="J32" s="5"/>
      <c r="K32" s="5"/>
      <c r="L32" s="5"/>
      <c r="M32" s="5"/>
      <c r="N32" s="7"/>
    </row>
    <row r="33" spans="2:14" ht="20.25" customHeight="1" x14ac:dyDescent="0.25">
      <c r="B33" s="7"/>
      <c r="C33" s="11"/>
      <c r="D33" s="6"/>
      <c r="E33" s="6"/>
      <c r="F33" s="6"/>
      <c r="G33" s="5"/>
      <c r="H33" s="5"/>
      <c r="I33" s="5"/>
      <c r="J33" s="5"/>
      <c r="K33" s="5"/>
      <c r="L33" s="5"/>
      <c r="M33" s="5"/>
      <c r="N33" s="7"/>
    </row>
    <row r="34" spans="2:14" ht="20.25" customHeight="1" x14ac:dyDescent="0.25">
      <c r="B34" s="7"/>
      <c r="C34" s="11"/>
      <c r="D34" s="6"/>
      <c r="E34" s="6"/>
      <c r="F34" s="6"/>
      <c r="G34" s="5"/>
      <c r="H34" s="5"/>
      <c r="I34" s="5"/>
      <c r="J34" s="5"/>
      <c r="K34" s="5"/>
      <c r="L34" s="5"/>
      <c r="M34" s="5"/>
      <c r="N34" s="7"/>
    </row>
    <row r="35" spans="2:14" ht="20.25" customHeight="1" x14ac:dyDescent="0.25">
      <c r="B35" s="7"/>
      <c r="C35" s="11"/>
      <c r="D35" s="6"/>
      <c r="E35" s="6"/>
      <c r="F35" s="6"/>
      <c r="G35" s="5"/>
      <c r="H35" s="5"/>
      <c r="I35" s="5"/>
      <c r="J35" s="5"/>
      <c r="K35" s="5"/>
      <c r="L35" s="5"/>
      <c r="M35" s="5"/>
      <c r="N35" s="7"/>
    </row>
    <row r="36" spans="2:14" ht="20.25" customHeight="1" x14ac:dyDescent="0.25">
      <c r="B36" s="7"/>
      <c r="C36" s="11"/>
      <c r="D36" s="6"/>
      <c r="E36" s="6"/>
      <c r="F36" s="6"/>
      <c r="G36" s="5"/>
      <c r="H36" s="5"/>
      <c r="I36" s="5"/>
      <c r="J36" s="5"/>
      <c r="K36" s="5"/>
      <c r="L36" s="5"/>
      <c r="M36" s="5"/>
      <c r="N36" s="7"/>
    </row>
    <row r="37" spans="2:14" ht="20.25" customHeight="1" x14ac:dyDescent="0.25">
      <c r="B37" s="7"/>
      <c r="C37" s="11"/>
      <c r="D37" s="6"/>
      <c r="E37" s="6"/>
      <c r="F37" s="6"/>
      <c r="G37" s="5"/>
      <c r="H37" s="5"/>
      <c r="I37" s="5"/>
      <c r="J37" s="5"/>
      <c r="K37" s="5"/>
      <c r="L37" s="5"/>
      <c r="M37" s="5"/>
      <c r="N37" s="7"/>
    </row>
    <row r="38" spans="2:14" ht="20.25" customHeight="1" x14ac:dyDescent="0.25">
      <c r="B38" s="7"/>
      <c r="C38" s="11"/>
      <c r="D38" s="6"/>
      <c r="E38" s="6"/>
      <c r="F38" s="6"/>
      <c r="G38" s="5"/>
      <c r="H38" s="5"/>
      <c r="I38" s="5"/>
      <c r="J38" s="5"/>
      <c r="K38" s="5"/>
      <c r="L38" s="5"/>
      <c r="M38" s="5"/>
      <c r="N38" s="7"/>
    </row>
    <row r="39" spans="2:14" ht="20.25" customHeight="1" x14ac:dyDescent="0.25">
      <c r="B39" s="7"/>
      <c r="C39" s="11"/>
      <c r="D39" s="6"/>
      <c r="E39" s="6"/>
      <c r="F39" s="6"/>
      <c r="G39" s="5"/>
      <c r="H39" s="5"/>
      <c r="I39" s="5"/>
      <c r="J39" s="5"/>
      <c r="K39" s="5"/>
      <c r="L39" s="5"/>
      <c r="M39" s="5"/>
      <c r="N39" s="7"/>
    </row>
    <row r="40" spans="2:14" ht="20.25" customHeight="1" x14ac:dyDescent="0.25">
      <c r="B40" s="7"/>
      <c r="C40" s="11"/>
      <c r="D40" s="6"/>
      <c r="E40" s="6"/>
      <c r="F40" s="6"/>
      <c r="G40" s="5"/>
      <c r="H40" s="5"/>
      <c r="I40" s="5"/>
      <c r="J40" s="5"/>
      <c r="K40" s="5"/>
      <c r="L40" s="5"/>
      <c r="M40" s="5"/>
      <c r="N40" s="7"/>
    </row>
    <row r="41" spans="2:14" ht="20.25" customHeight="1" x14ac:dyDescent="0.25">
      <c r="B41" s="7"/>
      <c r="C41" s="11"/>
      <c r="D41" s="6"/>
      <c r="E41" s="6"/>
      <c r="F41" s="6"/>
      <c r="G41" s="5"/>
      <c r="H41" s="5"/>
      <c r="I41" s="5"/>
      <c r="J41" s="5"/>
      <c r="K41" s="5"/>
      <c r="L41" s="5"/>
      <c r="M41" s="5"/>
      <c r="N41" s="7"/>
    </row>
    <row r="42" spans="2:14" ht="20.25" customHeight="1" x14ac:dyDescent="0.25">
      <c r="B42" s="7"/>
      <c r="C42" s="11"/>
      <c r="D42" s="6"/>
      <c r="E42" s="6"/>
      <c r="F42" s="6"/>
      <c r="G42" s="5"/>
      <c r="H42" s="5"/>
      <c r="I42" s="5"/>
      <c r="J42" s="5"/>
      <c r="K42" s="5"/>
      <c r="L42" s="5"/>
      <c r="M42" s="5"/>
      <c r="N42" s="7"/>
    </row>
    <row r="43" spans="2:14" ht="20.25" customHeight="1" x14ac:dyDescent="0.25">
      <c r="B43" s="7"/>
      <c r="C43" s="11"/>
      <c r="D43" s="6"/>
      <c r="E43" s="6"/>
      <c r="F43" s="6"/>
      <c r="G43" s="5"/>
      <c r="H43" s="5"/>
      <c r="I43" s="5"/>
      <c r="J43" s="5"/>
      <c r="K43" s="5"/>
      <c r="L43" s="5"/>
      <c r="M43" s="5"/>
      <c r="N43" s="7"/>
    </row>
    <row r="44" spans="2:14" ht="20.25" customHeight="1" x14ac:dyDescent="0.25">
      <c r="B44" s="7"/>
      <c r="C44" s="11"/>
      <c r="D44" s="6"/>
      <c r="E44" s="6"/>
      <c r="F44" s="6"/>
      <c r="G44" s="5"/>
      <c r="H44" s="5"/>
      <c r="I44" s="5"/>
      <c r="J44" s="5"/>
      <c r="K44" s="5"/>
      <c r="L44" s="5"/>
      <c r="M44" s="5"/>
      <c r="N44" s="7"/>
    </row>
    <row r="45" spans="2:14" ht="20.25" customHeight="1" x14ac:dyDescent="0.25">
      <c r="B45" s="7"/>
      <c r="C45" s="11"/>
      <c r="D45" s="6"/>
      <c r="E45" s="6"/>
      <c r="F45" s="6"/>
      <c r="G45" s="5"/>
      <c r="H45" s="5"/>
      <c r="I45" s="5"/>
      <c r="J45" s="5"/>
      <c r="K45" s="5"/>
      <c r="L45" s="5"/>
      <c r="M45" s="5"/>
      <c r="N45" s="7"/>
    </row>
    <row r="46" spans="2:14" ht="20.25" customHeight="1" x14ac:dyDescent="0.25">
      <c r="B46" s="7"/>
      <c r="C46" s="11"/>
      <c r="D46" s="6"/>
      <c r="E46" s="6"/>
      <c r="F46" s="6"/>
      <c r="G46" s="5"/>
      <c r="H46" s="5"/>
      <c r="I46" s="5"/>
      <c r="J46" s="5"/>
      <c r="K46" s="5"/>
      <c r="L46" s="5"/>
      <c r="M46" s="5"/>
      <c r="N46" s="7"/>
    </row>
    <row r="47" spans="2:14" ht="20.25" customHeight="1" x14ac:dyDescent="0.25">
      <c r="B47" s="7"/>
      <c r="C47" s="11"/>
      <c r="D47" s="6"/>
      <c r="E47" s="6"/>
      <c r="F47" s="6"/>
      <c r="G47" s="5"/>
      <c r="H47" s="5"/>
      <c r="I47" s="5"/>
      <c r="J47" s="5"/>
      <c r="K47" s="5"/>
      <c r="L47" s="5"/>
      <c r="M47" s="5"/>
      <c r="N47" s="7"/>
    </row>
    <row r="48" spans="2:14" ht="20.25" customHeight="1" x14ac:dyDescent="0.25">
      <c r="B48" s="7"/>
      <c r="C48" s="11"/>
      <c r="D48" s="6"/>
      <c r="E48" s="6"/>
      <c r="F48" s="6"/>
      <c r="G48" s="5"/>
      <c r="H48" s="5"/>
      <c r="I48" s="5"/>
      <c r="J48" s="5"/>
      <c r="K48" s="5"/>
      <c r="L48" s="5"/>
      <c r="M48" s="5"/>
      <c r="N48" s="7"/>
    </row>
    <row r="49" spans="2:14" ht="20.25" customHeight="1" x14ac:dyDescent="0.25">
      <c r="B49" s="7"/>
      <c r="C49" s="11"/>
      <c r="D49" s="6"/>
      <c r="E49" s="6"/>
      <c r="F49" s="6"/>
      <c r="G49" s="5"/>
      <c r="H49" s="5"/>
      <c r="I49" s="5"/>
      <c r="J49" s="5"/>
      <c r="K49" s="5"/>
      <c r="L49" s="5"/>
      <c r="M49" s="5"/>
      <c r="N49" s="7"/>
    </row>
    <row r="50" spans="2:14" ht="20.25" customHeight="1" x14ac:dyDescent="0.25">
      <c r="B50" s="7"/>
      <c r="C50" s="11"/>
      <c r="D50" s="6"/>
      <c r="E50" s="6"/>
      <c r="F50" s="6"/>
      <c r="G50" s="5"/>
      <c r="H50" s="5"/>
      <c r="I50" s="5"/>
      <c r="J50" s="5"/>
      <c r="K50" s="5"/>
      <c r="L50" s="5"/>
      <c r="M50" s="5"/>
      <c r="N50" s="7"/>
    </row>
    <row r="51" spans="2:14" ht="20.25" customHeight="1" x14ac:dyDescent="0.25">
      <c r="B51" s="7"/>
      <c r="C51" s="11"/>
      <c r="D51" s="6"/>
      <c r="E51" s="6"/>
      <c r="F51" s="6"/>
      <c r="G51" s="5"/>
      <c r="H51" s="5"/>
      <c r="I51" s="5"/>
      <c r="J51" s="5"/>
      <c r="K51" s="5"/>
      <c r="L51" s="5"/>
      <c r="M51" s="5"/>
      <c r="N51" s="7"/>
    </row>
    <row r="52" spans="2:14" ht="20.25" customHeight="1" x14ac:dyDescent="0.25">
      <c r="B52" s="7"/>
      <c r="C52" s="11"/>
      <c r="D52" s="6"/>
      <c r="E52" s="6"/>
      <c r="F52" s="6"/>
      <c r="G52" s="5"/>
      <c r="H52" s="5"/>
      <c r="I52" s="5"/>
      <c r="J52" s="5"/>
      <c r="K52" s="5"/>
      <c r="L52" s="5"/>
      <c r="M52" s="5"/>
      <c r="N52" s="7"/>
    </row>
    <row r="53" spans="2:14" ht="20.25" customHeight="1" x14ac:dyDescent="0.25">
      <c r="B53" s="7"/>
      <c r="C53" s="11"/>
      <c r="D53" s="6"/>
      <c r="E53" s="6"/>
      <c r="F53" s="6"/>
      <c r="G53" s="5"/>
      <c r="H53" s="5"/>
      <c r="I53" s="5"/>
      <c r="J53" s="5"/>
      <c r="K53" s="5"/>
      <c r="L53" s="5"/>
      <c r="M53" s="5"/>
      <c r="N53" s="7"/>
    </row>
    <row r="54" spans="2:14" ht="20.25" customHeight="1" x14ac:dyDescent="0.25">
      <c r="B54" s="7"/>
      <c r="C54" s="11"/>
      <c r="D54" s="6"/>
      <c r="E54" s="6"/>
      <c r="F54" s="6"/>
      <c r="G54" s="5"/>
      <c r="H54" s="5"/>
      <c r="I54" s="5"/>
      <c r="J54" s="5"/>
      <c r="K54" s="5"/>
      <c r="L54" s="5"/>
      <c r="M54" s="5"/>
      <c r="N54" s="7"/>
    </row>
    <row r="55" spans="2:14" ht="20.25" customHeight="1" x14ac:dyDescent="0.25">
      <c r="B55" s="7"/>
      <c r="C55" s="11"/>
      <c r="D55" s="6"/>
      <c r="E55" s="6"/>
      <c r="F55" s="6"/>
      <c r="G55" s="5"/>
      <c r="H55" s="5"/>
      <c r="I55" s="5"/>
      <c r="J55" s="5"/>
      <c r="K55" s="5"/>
      <c r="L55" s="5"/>
      <c r="M55" s="5"/>
      <c r="N55" s="7"/>
    </row>
    <row r="56" spans="2:14" ht="20.25" customHeight="1" x14ac:dyDescent="0.25">
      <c r="B56" s="7"/>
      <c r="C56" s="11"/>
      <c r="D56" s="6"/>
      <c r="E56" s="6"/>
      <c r="F56" s="6"/>
      <c r="G56" s="5"/>
      <c r="H56" s="5"/>
      <c r="I56" s="5"/>
      <c r="J56" s="5"/>
      <c r="K56" s="5"/>
      <c r="L56" s="5"/>
      <c r="M56" s="5"/>
      <c r="N56" s="7"/>
    </row>
    <row r="57" spans="2:14" ht="20.25" customHeight="1" x14ac:dyDescent="0.25">
      <c r="B57" s="7"/>
      <c r="C57" s="11"/>
      <c r="D57" s="6"/>
      <c r="E57" s="6"/>
      <c r="F57" s="6"/>
      <c r="G57" s="5"/>
      <c r="H57" s="5"/>
      <c r="I57" s="5"/>
      <c r="J57" s="5"/>
      <c r="K57" s="5"/>
      <c r="L57" s="5"/>
      <c r="M57" s="5"/>
      <c r="N57" s="7"/>
    </row>
    <row r="58" spans="2:14" ht="20.25" customHeight="1" x14ac:dyDescent="0.25">
      <c r="B58" s="7"/>
      <c r="C58" s="11"/>
      <c r="D58" s="6"/>
      <c r="E58" s="6"/>
      <c r="F58" s="6"/>
      <c r="G58" s="5"/>
      <c r="H58" s="5"/>
      <c r="I58" s="5"/>
      <c r="J58" s="5"/>
      <c r="K58" s="5"/>
      <c r="L58" s="5"/>
      <c r="M58" s="5"/>
      <c r="N58" s="7"/>
    </row>
    <row r="59" spans="2:14" x14ac:dyDescent="0.25">
      <c r="B59" s="7"/>
      <c r="C59" s="7"/>
      <c r="D59" s="7"/>
      <c r="E59" s="7"/>
      <c r="F59" s="7"/>
      <c r="G59" s="7"/>
      <c r="H59" s="7"/>
      <c r="I59" s="7"/>
      <c r="J59" s="7"/>
      <c r="K59" s="7"/>
      <c r="L59" s="7"/>
      <c r="M59" s="7"/>
      <c r="N59" s="7"/>
    </row>
    <row r="60" spans="2:14" x14ac:dyDescent="0.25">
      <c r="B60" s="7"/>
      <c r="C60" s="7"/>
      <c r="D60" s="7"/>
      <c r="E60" s="7"/>
      <c r="F60" s="7"/>
      <c r="G60" s="7"/>
      <c r="H60" s="7"/>
      <c r="I60" s="7"/>
      <c r="J60" s="7"/>
      <c r="K60" s="7"/>
      <c r="L60" s="7"/>
      <c r="M60" s="7"/>
      <c r="N60" s="7"/>
    </row>
    <row r="61" spans="2:14" x14ac:dyDescent="0.25">
      <c r="B61" s="7"/>
      <c r="C61" s="7"/>
      <c r="D61" s="7"/>
      <c r="E61" s="7"/>
      <c r="F61" s="7"/>
      <c r="G61" s="7"/>
      <c r="H61" s="7"/>
      <c r="I61" s="7"/>
      <c r="J61" s="7"/>
      <c r="K61" s="7"/>
      <c r="L61" s="7"/>
      <c r="M61" s="7"/>
      <c r="N61" s="7"/>
    </row>
    <row r="62" spans="2:14" x14ac:dyDescent="0.25">
      <c r="B62" s="7"/>
      <c r="C62" s="7"/>
      <c r="D62" s="7"/>
      <c r="E62" s="7"/>
      <c r="F62" s="7"/>
      <c r="G62" s="7"/>
      <c r="H62" s="7"/>
      <c r="I62" s="7"/>
      <c r="J62" s="7"/>
      <c r="K62" s="7"/>
      <c r="L62" s="7"/>
      <c r="M62" s="7"/>
      <c r="N62" s="7"/>
    </row>
    <row r="63" spans="2:14" x14ac:dyDescent="0.25">
      <c r="B63" s="7"/>
      <c r="C63" s="7"/>
      <c r="D63" s="7"/>
      <c r="E63" s="7"/>
      <c r="F63" s="7"/>
      <c r="G63" s="7"/>
      <c r="H63" s="7"/>
      <c r="I63" s="7"/>
      <c r="J63" s="7"/>
      <c r="K63" s="7"/>
      <c r="L63" s="7"/>
      <c r="M63" s="7"/>
      <c r="N63" s="7"/>
    </row>
    <row r="64" spans="2:14" x14ac:dyDescent="0.25">
      <c r="B64" s="7"/>
      <c r="C64" s="7"/>
      <c r="D64" s="7"/>
      <c r="E64" s="7"/>
      <c r="F64" s="7"/>
      <c r="G64" s="7"/>
      <c r="H64" s="7"/>
      <c r="I64" s="7"/>
      <c r="J64" s="7"/>
      <c r="K64" s="7"/>
      <c r="L64" s="7"/>
      <c r="M64" s="7"/>
      <c r="N64" s="7"/>
    </row>
    <row r="65" spans="2:14" x14ac:dyDescent="0.25">
      <c r="B65" s="7"/>
      <c r="C65" s="105"/>
      <c r="D65" s="7"/>
      <c r="E65" s="7"/>
      <c r="F65" s="7"/>
      <c r="G65" s="7"/>
      <c r="H65" s="7"/>
      <c r="I65" s="7"/>
      <c r="J65" s="7"/>
      <c r="K65" s="7"/>
      <c r="L65" s="7"/>
      <c r="M65" s="7"/>
      <c r="N65" s="7"/>
    </row>
    <row r="66" spans="2:14" x14ac:dyDescent="0.25">
      <c r="B66" s="7"/>
      <c r="C66" s="105"/>
      <c r="D66" s="7"/>
      <c r="E66" s="7"/>
      <c r="F66" s="7"/>
      <c r="G66" s="7"/>
      <c r="H66" s="7"/>
      <c r="I66" s="7"/>
      <c r="J66" s="7"/>
      <c r="K66" s="7"/>
      <c r="L66" s="7"/>
      <c r="M66" s="7"/>
      <c r="N66" s="7"/>
    </row>
    <row r="67" spans="2:14" x14ac:dyDescent="0.25">
      <c r="B67" s="7"/>
      <c r="C67" s="105"/>
      <c r="D67" s="7"/>
      <c r="E67" s="7"/>
      <c r="F67" s="7"/>
      <c r="G67" s="7"/>
      <c r="H67" s="7"/>
      <c r="I67" s="7"/>
      <c r="J67" s="7"/>
      <c r="K67" s="7"/>
      <c r="L67" s="7"/>
      <c r="M67" s="7"/>
      <c r="N67" s="7"/>
    </row>
    <row r="68" spans="2:14" x14ac:dyDescent="0.25">
      <c r="B68" s="7"/>
      <c r="C68" s="105"/>
      <c r="D68" s="7"/>
      <c r="E68" s="7"/>
      <c r="F68" s="7"/>
      <c r="G68" s="7"/>
      <c r="H68" s="7"/>
      <c r="I68" s="7"/>
      <c r="J68" s="7"/>
      <c r="K68" s="7"/>
      <c r="L68" s="7"/>
      <c r="M68" s="7"/>
      <c r="N68" s="7"/>
    </row>
    <row r="69" spans="2:14" x14ac:dyDescent="0.25">
      <c r="B69" s="7"/>
      <c r="C69" s="7"/>
      <c r="D69" s="7"/>
      <c r="E69" s="7"/>
      <c r="F69" s="7"/>
      <c r="G69" s="7"/>
      <c r="H69" s="7"/>
      <c r="I69" s="7"/>
      <c r="J69" s="7"/>
      <c r="K69" s="7"/>
      <c r="L69" s="7"/>
      <c r="M69" s="7"/>
      <c r="N69" s="7"/>
    </row>
    <row r="70" spans="2:14" x14ac:dyDescent="0.25">
      <c r="B70" s="7"/>
      <c r="C70" s="105"/>
      <c r="D70" s="7"/>
      <c r="E70" s="7"/>
      <c r="F70" s="7"/>
      <c r="G70" s="7"/>
      <c r="H70" s="7"/>
      <c r="I70" s="7"/>
      <c r="J70" s="7"/>
      <c r="K70" s="7"/>
      <c r="L70" s="7"/>
      <c r="M70" s="7"/>
      <c r="N70" s="7"/>
    </row>
    <row r="71" spans="2:14" x14ac:dyDescent="0.25">
      <c r="B71" s="7"/>
      <c r="C71" s="7"/>
      <c r="D71" s="7"/>
      <c r="E71" s="7"/>
      <c r="F71" s="7"/>
      <c r="G71" s="7"/>
      <c r="H71" s="7"/>
      <c r="I71" s="7"/>
      <c r="J71" s="7"/>
      <c r="K71" s="7"/>
      <c r="L71" s="7"/>
      <c r="M71" s="7"/>
      <c r="N71" s="7"/>
    </row>
    <row r="72" spans="2:14" x14ac:dyDescent="0.25">
      <c r="B72" s="7"/>
      <c r="C72" s="7"/>
      <c r="D72" s="7"/>
      <c r="E72" s="7"/>
      <c r="F72" s="7"/>
      <c r="G72" s="7"/>
      <c r="H72" s="7"/>
      <c r="I72" s="7"/>
      <c r="J72" s="7"/>
      <c r="K72" s="7"/>
      <c r="L72" s="7"/>
      <c r="M72" s="7"/>
      <c r="N72" s="7"/>
    </row>
    <row r="73" spans="2:14" x14ac:dyDescent="0.25">
      <c r="B73" s="7"/>
      <c r="C73" s="7"/>
      <c r="D73" s="7"/>
      <c r="E73" s="7"/>
      <c r="F73" s="7"/>
      <c r="G73" s="7"/>
      <c r="H73" s="7"/>
      <c r="I73" s="7"/>
      <c r="J73" s="7"/>
      <c r="K73" s="7"/>
      <c r="L73" s="7"/>
      <c r="M73" s="7"/>
      <c r="N73" s="7"/>
    </row>
    <row r="74" spans="2:14" x14ac:dyDescent="0.25">
      <c r="B74" s="7"/>
      <c r="C74" s="7"/>
      <c r="D74" s="7"/>
      <c r="E74" s="7"/>
      <c r="F74" s="7"/>
      <c r="G74" s="7"/>
      <c r="H74" s="7"/>
      <c r="I74" s="7"/>
      <c r="J74" s="7"/>
      <c r="K74" s="7"/>
      <c r="L74" s="7"/>
      <c r="M74" s="7"/>
      <c r="N74" s="7"/>
    </row>
    <row r="75" spans="2:14" x14ac:dyDescent="0.25">
      <c r="B75" s="7"/>
      <c r="C75" s="7"/>
      <c r="D75" s="7"/>
      <c r="E75" s="7"/>
      <c r="F75" s="7"/>
      <c r="G75" s="7"/>
      <c r="H75" s="7"/>
      <c r="I75" s="7"/>
      <c r="J75" s="7"/>
      <c r="K75" s="7"/>
      <c r="L75" s="7"/>
      <c r="M75" s="7"/>
      <c r="N75" s="7"/>
    </row>
    <row r="76" spans="2:14" x14ac:dyDescent="0.25">
      <c r="B76" s="7"/>
      <c r="C76" s="7"/>
      <c r="D76" s="7"/>
      <c r="E76" s="7"/>
      <c r="F76" s="7"/>
      <c r="G76" s="7"/>
      <c r="H76" s="7"/>
      <c r="I76" s="7"/>
      <c r="J76" s="7"/>
      <c r="K76" s="7"/>
      <c r="L76" s="7"/>
      <c r="M76" s="7"/>
      <c r="N76" s="7"/>
    </row>
    <row r="77" spans="2:14" x14ac:dyDescent="0.25">
      <c r="B77" s="7"/>
      <c r="C77" s="7"/>
      <c r="D77" s="7"/>
      <c r="E77" s="7"/>
      <c r="F77" s="7"/>
      <c r="G77" s="7"/>
      <c r="H77" s="7"/>
      <c r="I77" s="7"/>
      <c r="J77" s="7"/>
      <c r="K77" s="7"/>
      <c r="L77" s="7"/>
      <c r="M77" s="7"/>
      <c r="N77" s="7"/>
    </row>
    <row r="78" spans="2:14" x14ac:dyDescent="0.25">
      <c r="B78" s="7"/>
      <c r="C78" s="7"/>
      <c r="D78" s="7"/>
      <c r="E78" s="7"/>
      <c r="F78" s="7"/>
      <c r="G78" s="7"/>
      <c r="H78" s="7"/>
      <c r="I78" s="7"/>
      <c r="J78" s="7"/>
      <c r="K78" s="7"/>
      <c r="L78" s="7"/>
      <c r="M78" s="7"/>
      <c r="N78" s="7"/>
    </row>
    <row r="79" spans="2:14" x14ac:dyDescent="0.25">
      <c r="B79" s="7"/>
      <c r="C79" s="7"/>
      <c r="D79" s="7"/>
      <c r="E79" s="7"/>
      <c r="F79" s="7"/>
      <c r="G79" s="7"/>
      <c r="H79" s="7"/>
      <c r="I79" s="7"/>
      <c r="J79" s="7"/>
      <c r="K79" s="7"/>
      <c r="L79" s="7"/>
      <c r="M79" s="7"/>
      <c r="N79" s="7"/>
    </row>
    <row r="80" spans="2:14" x14ac:dyDescent="0.25">
      <c r="B80" s="7"/>
      <c r="C80" s="7"/>
      <c r="D80" s="7"/>
      <c r="E80" s="7"/>
      <c r="F80" s="7"/>
      <c r="G80" s="7"/>
      <c r="H80" s="7"/>
      <c r="I80" s="7"/>
      <c r="J80" s="7"/>
      <c r="K80" s="7"/>
      <c r="L80" s="7"/>
      <c r="M80" s="7"/>
      <c r="N80" s="7"/>
    </row>
    <row r="81" spans="2:14" x14ac:dyDescent="0.25">
      <c r="B81" s="7"/>
      <c r="C81" s="7"/>
      <c r="D81" s="7"/>
      <c r="E81" s="7"/>
      <c r="F81" s="7"/>
      <c r="G81" s="7"/>
      <c r="H81" s="7"/>
      <c r="I81" s="7"/>
      <c r="J81" s="7"/>
      <c r="K81" s="7"/>
      <c r="L81" s="7"/>
      <c r="M81" s="7"/>
      <c r="N81" s="7"/>
    </row>
    <row r="82" spans="2:14" x14ac:dyDescent="0.25">
      <c r="B82" s="7"/>
      <c r="C82" s="7"/>
      <c r="D82" s="7"/>
      <c r="E82" s="7"/>
      <c r="F82" s="7"/>
      <c r="G82" s="7"/>
      <c r="H82" s="7"/>
      <c r="I82" s="7"/>
      <c r="J82" s="7"/>
      <c r="K82" s="7"/>
      <c r="L82" s="7"/>
      <c r="M82" s="7"/>
      <c r="N82" s="7"/>
    </row>
    <row r="83" spans="2:14" x14ac:dyDescent="0.25">
      <c r="B83" s="7"/>
      <c r="C83" s="7"/>
      <c r="D83" s="7"/>
      <c r="E83" s="7"/>
      <c r="F83" s="7"/>
      <c r="G83" s="7"/>
      <c r="H83" s="7"/>
      <c r="I83" s="7"/>
      <c r="J83" s="7"/>
      <c r="K83" s="7"/>
      <c r="L83" s="7"/>
      <c r="M83" s="7"/>
      <c r="N83" s="7"/>
    </row>
    <row r="84" spans="2:14" x14ac:dyDescent="0.25">
      <c r="B84" s="7"/>
      <c r="C84" s="7"/>
      <c r="D84" s="7"/>
      <c r="E84" s="7"/>
      <c r="F84" s="7"/>
      <c r="G84" s="7"/>
      <c r="H84" s="7"/>
      <c r="I84" s="7"/>
      <c r="J84" s="7"/>
      <c r="K84" s="7"/>
      <c r="L84" s="7"/>
      <c r="M84" s="7"/>
      <c r="N84" s="7"/>
    </row>
    <row r="85" spans="2:14" x14ac:dyDescent="0.25">
      <c r="B85" s="7"/>
      <c r="C85" s="7"/>
      <c r="D85" s="7"/>
      <c r="E85" s="7"/>
      <c r="F85" s="7"/>
      <c r="G85" s="7"/>
      <c r="H85" s="7"/>
      <c r="I85" s="7"/>
      <c r="J85" s="7"/>
      <c r="K85" s="7"/>
      <c r="L85" s="7"/>
      <c r="M85" s="7"/>
      <c r="N85" s="7"/>
    </row>
    <row r="86" spans="2:14" x14ac:dyDescent="0.25">
      <c r="B86" s="7"/>
      <c r="C86" s="7"/>
      <c r="D86" s="7"/>
      <c r="E86" s="7"/>
      <c r="F86" s="7"/>
      <c r="G86" s="7"/>
      <c r="H86" s="7"/>
      <c r="I86" s="7"/>
      <c r="J86" s="7"/>
      <c r="K86" s="7"/>
      <c r="L86" s="7"/>
      <c r="M86" s="7"/>
      <c r="N86" s="7"/>
    </row>
    <row r="87" spans="2:14" x14ac:dyDescent="0.25">
      <c r="B87" s="7"/>
      <c r="C87" s="7"/>
      <c r="D87" s="7"/>
      <c r="E87" s="7"/>
      <c r="F87" s="7"/>
      <c r="G87" s="7"/>
      <c r="H87" s="7"/>
      <c r="I87" s="7"/>
      <c r="J87" s="7"/>
      <c r="K87" s="7"/>
      <c r="L87" s="7"/>
      <c r="M87" s="7"/>
      <c r="N87" s="7"/>
    </row>
    <row r="88" spans="2:14" x14ac:dyDescent="0.25">
      <c r="B88" s="7"/>
      <c r="C88" s="7"/>
      <c r="D88" s="7"/>
      <c r="E88" s="7"/>
      <c r="F88" s="7"/>
      <c r="G88" s="7"/>
      <c r="H88" s="7"/>
      <c r="I88" s="7"/>
      <c r="J88" s="7"/>
      <c r="K88" s="7"/>
      <c r="L88" s="7"/>
      <c r="M88" s="7"/>
      <c r="N88" s="7"/>
    </row>
    <row r="89" spans="2:14" x14ac:dyDescent="0.25">
      <c r="B89" s="7"/>
      <c r="C89" s="7"/>
      <c r="D89" s="7"/>
      <c r="E89" s="7"/>
      <c r="F89" s="7"/>
      <c r="G89" s="7"/>
      <c r="H89" s="7"/>
      <c r="I89" s="7"/>
      <c r="J89" s="7"/>
      <c r="K89" s="7"/>
      <c r="L89" s="7"/>
      <c r="M89" s="7"/>
      <c r="N89" s="7"/>
    </row>
    <row r="90" spans="2:14" x14ac:dyDescent="0.25">
      <c r="B90" s="7"/>
      <c r="C90" s="7"/>
      <c r="D90" s="7"/>
      <c r="E90" s="7"/>
      <c r="F90" s="7"/>
      <c r="G90" s="7"/>
      <c r="H90" s="7"/>
      <c r="I90" s="7"/>
      <c r="J90" s="7"/>
      <c r="K90" s="7"/>
      <c r="L90" s="7"/>
      <c r="M90" s="7"/>
      <c r="N90" s="7"/>
    </row>
    <row r="91" spans="2:14" x14ac:dyDescent="0.25">
      <c r="B91" s="7"/>
      <c r="C91" s="7"/>
      <c r="D91" s="7"/>
      <c r="E91" s="7"/>
      <c r="F91" s="7"/>
      <c r="G91" s="7"/>
      <c r="H91" s="7"/>
      <c r="I91" s="7"/>
      <c r="J91" s="7"/>
      <c r="K91" s="7"/>
      <c r="L91" s="7"/>
      <c r="M91" s="7"/>
      <c r="N91" s="7"/>
    </row>
    <row r="92" spans="2:14" x14ac:dyDescent="0.25">
      <c r="B92" s="7"/>
      <c r="C92" s="7"/>
      <c r="D92" s="7"/>
      <c r="E92" s="7"/>
      <c r="F92" s="7"/>
      <c r="G92" s="7"/>
      <c r="H92" s="7"/>
      <c r="I92" s="7"/>
      <c r="J92" s="7"/>
      <c r="K92" s="7"/>
      <c r="L92" s="7"/>
      <c r="M92" s="7"/>
      <c r="N92" s="7"/>
    </row>
    <row r="93" spans="2:14" x14ac:dyDescent="0.25">
      <c r="B93" s="7"/>
      <c r="C93" s="7"/>
      <c r="D93" s="7"/>
      <c r="E93" s="7"/>
      <c r="F93" s="7"/>
      <c r="G93" s="7"/>
      <c r="H93" s="7"/>
      <c r="I93" s="7"/>
      <c r="J93" s="7"/>
      <c r="K93" s="7"/>
      <c r="L93" s="7"/>
      <c r="M93" s="7"/>
      <c r="N93" s="7"/>
    </row>
    <row r="94" spans="2:14" x14ac:dyDescent="0.25">
      <c r="B94" s="7"/>
      <c r="C94" s="7"/>
      <c r="D94" s="7"/>
      <c r="E94" s="7"/>
      <c r="F94" s="7"/>
      <c r="G94" s="7"/>
      <c r="H94" s="7"/>
      <c r="I94" s="7"/>
      <c r="J94" s="7"/>
      <c r="K94" s="7"/>
      <c r="L94" s="7"/>
      <c r="M94" s="7"/>
      <c r="N94" s="7"/>
    </row>
    <row r="95" spans="2:14" x14ac:dyDescent="0.25">
      <c r="B95" s="7"/>
      <c r="C95" s="7"/>
      <c r="D95" s="7"/>
      <c r="E95" s="7"/>
      <c r="F95" s="7"/>
      <c r="G95" s="7"/>
      <c r="H95" s="7"/>
      <c r="I95" s="7"/>
      <c r="J95" s="7"/>
      <c r="K95" s="7"/>
      <c r="L95" s="7"/>
      <c r="M95" s="7"/>
      <c r="N95" s="7"/>
    </row>
    <row r="96" spans="2:14" x14ac:dyDescent="0.25">
      <c r="B96" s="7"/>
      <c r="C96" s="7"/>
      <c r="D96" s="7"/>
      <c r="E96" s="7"/>
      <c r="F96" s="7"/>
      <c r="G96" s="7"/>
      <c r="H96" s="7"/>
      <c r="I96" s="7"/>
      <c r="J96" s="7"/>
      <c r="K96" s="7"/>
      <c r="L96" s="7"/>
      <c r="M96" s="7"/>
      <c r="N96" s="7"/>
    </row>
    <row r="97" spans="2:14" x14ac:dyDescent="0.25">
      <c r="B97" s="7"/>
      <c r="C97" s="7"/>
      <c r="D97" s="7"/>
      <c r="E97" s="7"/>
      <c r="F97" s="7"/>
      <c r="G97" s="7"/>
      <c r="H97" s="7"/>
      <c r="I97" s="7"/>
      <c r="J97" s="7"/>
      <c r="K97" s="7"/>
      <c r="L97" s="7"/>
      <c r="M97" s="7"/>
      <c r="N97" s="7"/>
    </row>
    <row r="98" spans="2:14" x14ac:dyDescent="0.25">
      <c r="B98" s="7"/>
      <c r="C98" s="7"/>
      <c r="D98" s="7"/>
      <c r="E98" s="7"/>
      <c r="F98" s="7"/>
      <c r="G98" s="7"/>
      <c r="H98" s="7"/>
      <c r="I98" s="7"/>
      <c r="J98" s="7"/>
      <c r="K98" s="7"/>
      <c r="L98" s="7"/>
      <c r="M98" s="7"/>
      <c r="N98" s="7"/>
    </row>
    <row r="99" spans="2:14" x14ac:dyDescent="0.25">
      <c r="B99" s="7"/>
      <c r="C99" s="7"/>
      <c r="D99" s="7"/>
      <c r="E99" s="7"/>
      <c r="F99" s="7"/>
      <c r="G99" s="7"/>
      <c r="H99" s="7"/>
      <c r="I99" s="7"/>
      <c r="J99" s="7"/>
      <c r="K99" s="7"/>
      <c r="L99" s="7"/>
      <c r="M99" s="7"/>
      <c r="N99" s="7"/>
    </row>
  </sheetData>
  <mergeCells count="4">
    <mergeCell ref="D5:G5"/>
    <mergeCell ref="D6:E6"/>
    <mergeCell ref="D9:M9"/>
    <mergeCell ref="C10:C11"/>
  </mergeCells>
  <pageMargins left="0.7" right="0.7" top="0.5" bottom="0.75" header="0.3" footer="0.3"/>
  <pageSetup scale="79" fitToHeight="2" orientation="portrait" r:id="rId1"/>
  <rowBreaks count="1" manualBreakCount="1">
    <brk id="22" min="2"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99B67-6004-4441-98DE-02F5903D7950}">
  <sheetPr>
    <pageSetUpPr fitToPage="1"/>
  </sheetPr>
  <dimension ref="B2:J41"/>
  <sheetViews>
    <sheetView showGridLines="0" workbookViewId="0">
      <selection activeCell="A40" sqref="A40:XFD40"/>
    </sheetView>
  </sheetViews>
  <sheetFormatPr defaultColWidth="9.109375" defaultRowHeight="11.4" x14ac:dyDescent="0.2"/>
  <cols>
    <col min="1" max="1" width="9.109375" style="19"/>
    <col min="2" max="2" width="12.6640625" style="19" customWidth="1"/>
    <col min="3" max="11" width="9.6640625" style="19" customWidth="1"/>
    <col min="12" max="21" width="10.6640625" style="19" customWidth="1"/>
    <col min="22" max="16384" width="9.109375" style="19"/>
  </cols>
  <sheetData>
    <row r="2" spans="2:9" ht="21" x14ac:dyDescent="0.4">
      <c r="B2" s="3" t="s">
        <v>18</v>
      </c>
      <c r="C2" s="18"/>
      <c r="D2" s="18"/>
      <c r="E2" s="18"/>
    </row>
    <row r="3" spans="2:9" ht="9" customHeight="1" x14ac:dyDescent="0.2"/>
    <row r="4" spans="2:9" ht="20.100000000000001" customHeight="1" x14ac:dyDescent="0.2"/>
    <row r="5" spans="2:9" ht="18" customHeight="1" x14ac:dyDescent="0.2">
      <c r="B5" s="19" t="s">
        <v>36</v>
      </c>
      <c r="C5" s="136" t="s">
        <v>91</v>
      </c>
      <c r="D5" s="136"/>
      <c r="E5" s="136"/>
      <c r="F5" s="136"/>
      <c r="G5" s="136"/>
    </row>
    <row r="6" spans="2:9" ht="18" customHeight="1" x14ac:dyDescent="0.25">
      <c r="B6" s="19" t="s">
        <v>16</v>
      </c>
      <c r="C6" s="136" t="s">
        <v>35</v>
      </c>
      <c r="D6" s="136"/>
      <c r="E6" s="136"/>
      <c r="F6" s="35"/>
      <c r="G6" s="35"/>
      <c r="H6" s="35"/>
      <c r="I6" s="35"/>
    </row>
    <row r="7" spans="2:9" ht="18" customHeight="1" x14ac:dyDescent="0.25">
      <c r="B7" s="19" t="s">
        <v>47</v>
      </c>
      <c r="C7" s="138">
        <v>44436</v>
      </c>
      <c r="D7" s="138"/>
      <c r="E7" s="138"/>
      <c r="F7" s="35"/>
      <c r="G7" s="35"/>
      <c r="H7" s="35"/>
      <c r="I7" s="35"/>
    </row>
    <row r="8" spans="2:9" ht="18" customHeight="1" x14ac:dyDescent="0.25">
      <c r="C8" s="91"/>
      <c r="D8" s="91"/>
      <c r="E8" s="35"/>
      <c r="F8" s="35"/>
      <c r="G8" s="35"/>
      <c r="H8" s="35"/>
      <c r="I8" s="35"/>
    </row>
    <row r="9" spans="2:9" ht="18" customHeight="1" x14ac:dyDescent="0.25">
      <c r="C9" s="91"/>
      <c r="H9" s="35"/>
      <c r="I9" s="35"/>
    </row>
    <row r="10" spans="2:9" ht="18" customHeight="1" x14ac:dyDescent="0.25">
      <c r="C10" s="91"/>
      <c r="D10" s="49" t="s">
        <v>20</v>
      </c>
      <c r="E10" s="137">
        <v>205000</v>
      </c>
      <c r="F10" s="137"/>
      <c r="G10" s="93"/>
      <c r="H10" s="35"/>
      <c r="I10" s="35"/>
    </row>
    <row r="11" spans="2:9" ht="18" customHeight="1" x14ac:dyDescent="0.25">
      <c r="D11" s="91"/>
      <c r="E11" s="135"/>
      <c r="F11" s="135"/>
      <c r="G11" s="35"/>
      <c r="H11" s="135"/>
      <c r="I11" s="135"/>
    </row>
    <row r="12" spans="2:9" ht="18" customHeight="1" x14ac:dyDescent="0.2">
      <c r="D12" s="20" t="s">
        <v>110</v>
      </c>
      <c r="E12" s="137">
        <v>0</v>
      </c>
      <c r="F12" s="137"/>
      <c r="H12" s="140"/>
      <c r="I12" s="140"/>
    </row>
    <row r="13" spans="2:9" ht="18" customHeight="1" x14ac:dyDescent="0.2">
      <c r="D13" s="20" t="s">
        <v>111</v>
      </c>
      <c r="E13" s="141">
        <v>0</v>
      </c>
      <c r="F13" s="141"/>
      <c r="H13" s="140"/>
      <c r="I13" s="140"/>
    </row>
    <row r="14" spans="2:9" ht="18" customHeight="1" x14ac:dyDescent="0.2">
      <c r="D14" s="20" t="s">
        <v>19</v>
      </c>
      <c r="E14" s="141">
        <v>0</v>
      </c>
      <c r="F14" s="141"/>
      <c r="H14" s="140"/>
      <c r="I14" s="140"/>
    </row>
    <row r="15" spans="2:9" ht="18" customHeight="1" x14ac:dyDescent="0.2">
      <c r="E15" s="93"/>
      <c r="F15" s="93"/>
    </row>
    <row r="16" spans="2:9" ht="18" customHeight="1" x14ac:dyDescent="0.2">
      <c r="D16" s="20" t="s">
        <v>43</v>
      </c>
      <c r="E16" s="137">
        <v>0</v>
      </c>
      <c r="F16" s="137"/>
      <c r="H16" s="140"/>
      <c r="I16" s="140"/>
    </row>
    <row r="17" spans="2:10" ht="18" customHeight="1" x14ac:dyDescent="0.2">
      <c r="D17" s="20" t="s">
        <v>21</v>
      </c>
      <c r="E17" s="139">
        <v>1</v>
      </c>
      <c r="F17" s="139"/>
      <c r="H17" s="92"/>
      <c r="I17" s="92"/>
    </row>
    <row r="18" spans="2:10" ht="7.2" customHeight="1" x14ac:dyDescent="0.2">
      <c r="D18" s="20"/>
      <c r="E18" s="46"/>
      <c r="F18" s="46"/>
      <c r="H18" s="92"/>
      <c r="I18" s="92"/>
    </row>
    <row r="19" spans="2:10" ht="18" customHeight="1" x14ac:dyDescent="0.2">
      <c r="D19" s="20" t="s">
        <v>44</v>
      </c>
      <c r="E19" s="137">
        <v>0</v>
      </c>
      <c r="F19" s="137"/>
      <c r="H19" s="140"/>
      <c r="I19" s="140"/>
    </row>
    <row r="20" spans="2:10" ht="18" customHeight="1" x14ac:dyDescent="0.2">
      <c r="D20" s="20" t="s">
        <v>32</v>
      </c>
      <c r="E20" s="139">
        <v>1</v>
      </c>
      <c r="F20" s="139"/>
      <c r="H20" s="140"/>
      <c r="I20" s="140"/>
    </row>
    <row r="21" spans="2:10" ht="18" customHeight="1" x14ac:dyDescent="0.2">
      <c r="E21" s="20"/>
      <c r="F21" s="92"/>
      <c r="G21" s="93"/>
    </row>
    <row r="22" spans="2:10" ht="18" customHeight="1" x14ac:dyDescent="0.25">
      <c r="B22" s="18" t="s">
        <v>22</v>
      </c>
      <c r="C22" s="93"/>
      <c r="D22" s="93"/>
    </row>
    <row r="23" spans="2:10" ht="32.1" customHeight="1" x14ac:dyDescent="0.2">
      <c r="B23" s="142" t="s">
        <v>105</v>
      </c>
      <c r="C23" s="143"/>
      <c r="D23" s="143"/>
      <c r="E23" s="143"/>
      <c r="F23" s="143"/>
      <c r="G23" s="143"/>
      <c r="H23" s="143"/>
      <c r="I23" s="143"/>
      <c r="J23" s="144"/>
    </row>
    <row r="24" spans="2:10" ht="9.9" customHeight="1" x14ac:dyDescent="0.2"/>
    <row r="25" spans="2:10" ht="18" customHeight="1" x14ac:dyDescent="0.25">
      <c r="B25" s="18" t="s">
        <v>23</v>
      </c>
      <c r="C25" s="93"/>
      <c r="D25" s="93"/>
    </row>
    <row r="26" spans="2:10" ht="32.1" customHeight="1" x14ac:dyDescent="0.2">
      <c r="B26" s="142" t="s">
        <v>105</v>
      </c>
      <c r="C26" s="143"/>
      <c r="D26" s="143"/>
      <c r="E26" s="143"/>
      <c r="F26" s="143"/>
      <c r="G26" s="143"/>
      <c r="H26" s="143"/>
      <c r="I26" s="143"/>
      <c r="J26" s="144"/>
    </row>
    <row r="28" spans="2:10" ht="18" customHeight="1" x14ac:dyDescent="0.25">
      <c r="B28" s="18" t="s">
        <v>24</v>
      </c>
      <c r="C28" s="93"/>
      <c r="D28" s="93"/>
    </row>
    <row r="29" spans="2:10" ht="32.1" customHeight="1" x14ac:dyDescent="0.2">
      <c r="B29" s="142" t="s">
        <v>105</v>
      </c>
      <c r="C29" s="143"/>
      <c r="D29" s="143"/>
      <c r="E29" s="143"/>
      <c r="F29" s="143"/>
      <c r="G29" s="143"/>
      <c r="H29" s="143"/>
      <c r="I29" s="143"/>
      <c r="J29" s="144"/>
    </row>
    <row r="30" spans="2:10" ht="9.9" customHeight="1" x14ac:dyDescent="0.2"/>
    <row r="31" spans="2:10" ht="18" customHeight="1" x14ac:dyDescent="0.25">
      <c r="B31" s="18" t="s">
        <v>25</v>
      </c>
      <c r="C31" s="93"/>
      <c r="D31" s="93"/>
    </row>
    <row r="32" spans="2:10" ht="32.1" customHeight="1" x14ac:dyDescent="0.2">
      <c r="B32" s="142" t="s">
        <v>105</v>
      </c>
      <c r="C32" s="143"/>
      <c r="D32" s="143"/>
      <c r="E32" s="143"/>
      <c r="F32" s="143"/>
      <c r="G32" s="143"/>
      <c r="H32" s="143"/>
      <c r="I32" s="143"/>
      <c r="J32" s="144"/>
    </row>
    <row r="34" spans="2:10" ht="12" x14ac:dyDescent="0.25">
      <c r="B34" s="18" t="s">
        <v>26</v>
      </c>
    </row>
    <row r="35" spans="2:10" ht="12" x14ac:dyDescent="0.25">
      <c r="B35" s="18"/>
    </row>
    <row r="36" spans="2:10" ht="21.9" customHeight="1" x14ac:dyDescent="0.2">
      <c r="B36" s="20" t="s">
        <v>27</v>
      </c>
      <c r="C36" s="47">
        <f>'[1]2021-08-28'!R24</f>
        <v>205000</v>
      </c>
      <c r="D36" s="94" t="s">
        <v>107</v>
      </c>
      <c r="E36" s="50">
        <f>'[1]2021-08-28'!T24</f>
        <v>1</v>
      </c>
      <c r="G36" s="95" t="s">
        <v>33</v>
      </c>
      <c r="H36" s="92"/>
    </row>
    <row r="37" spans="2:10" ht="21.9" customHeight="1" x14ac:dyDescent="0.2">
      <c r="B37" s="20" t="s">
        <v>28</v>
      </c>
      <c r="C37" s="48">
        <f>'[1]2021-08-28'!U24</f>
        <v>205000</v>
      </c>
      <c r="D37" s="94" t="s">
        <v>108</v>
      </c>
      <c r="E37" s="51">
        <f>'[1]2021-08-28'!W24</f>
        <v>1</v>
      </c>
      <c r="F37" s="92"/>
      <c r="G37" s="95" t="s">
        <v>34</v>
      </c>
      <c r="H37" s="92"/>
    </row>
    <row r="38" spans="2:10" ht="21.9" customHeight="1" x14ac:dyDescent="0.2">
      <c r="B38" s="20" t="s">
        <v>29</v>
      </c>
      <c r="C38" s="48">
        <f>'[1]2021-08-28'!X24</f>
        <v>205000</v>
      </c>
      <c r="D38" s="94" t="s">
        <v>109</v>
      </c>
      <c r="E38" s="52">
        <f>'[1]2021-08-28'!Z24</f>
        <v>1</v>
      </c>
      <c r="G38" s="95" t="s">
        <v>30</v>
      </c>
      <c r="H38" s="92"/>
    </row>
    <row r="39" spans="2:10" ht="18" customHeight="1" x14ac:dyDescent="0.2">
      <c r="C39" s="20"/>
      <c r="D39" s="96"/>
      <c r="E39" s="22"/>
      <c r="G39" s="95"/>
      <c r="H39" s="92"/>
    </row>
    <row r="40" spans="2:10" ht="12" x14ac:dyDescent="0.25">
      <c r="B40" s="18" t="s">
        <v>31</v>
      </c>
      <c r="C40" s="93"/>
      <c r="D40" s="93"/>
    </row>
    <row r="41" spans="2:10" ht="32.1" customHeight="1" x14ac:dyDescent="0.2">
      <c r="B41" s="142" t="s">
        <v>106</v>
      </c>
      <c r="C41" s="143"/>
      <c r="D41" s="143"/>
      <c r="E41" s="143"/>
      <c r="F41" s="143"/>
      <c r="G41" s="143"/>
      <c r="H41" s="143"/>
      <c r="I41" s="143"/>
      <c r="J41" s="144"/>
    </row>
  </sheetData>
  <mergeCells count="24">
    <mergeCell ref="B41:J41"/>
    <mergeCell ref="B23:J23"/>
    <mergeCell ref="B26:J26"/>
    <mergeCell ref="B29:J29"/>
    <mergeCell ref="B32:J32"/>
    <mergeCell ref="E20:F20"/>
    <mergeCell ref="H20:I20"/>
    <mergeCell ref="E12:F12"/>
    <mergeCell ref="H12:I12"/>
    <mergeCell ref="E13:F13"/>
    <mergeCell ref="H13:I13"/>
    <mergeCell ref="E14:F14"/>
    <mergeCell ref="H14:I14"/>
    <mergeCell ref="E16:F16"/>
    <mergeCell ref="H16:I16"/>
    <mergeCell ref="E17:F17"/>
    <mergeCell ref="E19:F19"/>
    <mergeCell ref="H19:I19"/>
    <mergeCell ref="H11:I11"/>
    <mergeCell ref="C5:G5"/>
    <mergeCell ref="C6:E6"/>
    <mergeCell ref="E10:F10"/>
    <mergeCell ref="E11:F11"/>
    <mergeCell ref="C7:E7"/>
  </mergeCells>
  <pageMargins left="0.70866141732283505" right="0.70866141732283505" top="0.4" bottom="0.49803149600000002" header="0.31496062992126" footer="0.31496062992126"/>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8B4AE-1B5F-4E9D-994E-80A8876CA8B5}">
  <sheetPr>
    <pageSetUpPr fitToPage="1"/>
  </sheetPr>
  <dimension ref="B2:L41"/>
  <sheetViews>
    <sheetView showGridLines="0" topLeftCell="A16" workbookViewId="0">
      <selection activeCell="C36" sqref="C36"/>
    </sheetView>
  </sheetViews>
  <sheetFormatPr defaultColWidth="9.109375" defaultRowHeight="11.4" x14ac:dyDescent="0.2"/>
  <cols>
    <col min="1" max="1" width="9.109375" style="19"/>
    <col min="2" max="2" width="12.6640625" style="19" customWidth="1"/>
    <col min="3" max="11" width="9.6640625" style="19" customWidth="1"/>
    <col min="12" max="21" width="10.6640625" style="19" customWidth="1"/>
    <col min="22" max="16384" width="9.109375" style="19"/>
  </cols>
  <sheetData>
    <row r="2" spans="2:9" ht="21" x14ac:dyDescent="0.4">
      <c r="B2" s="3" t="s">
        <v>18</v>
      </c>
      <c r="C2" s="18"/>
      <c r="D2" s="18"/>
      <c r="E2" s="18"/>
    </row>
    <row r="3" spans="2:9" ht="9" customHeight="1" x14ac:dyDescent="0.2"/>
    <row r="4" spans="2:9" ht="20.100000000000001" customHeight="1" x14ac:dyDescent="0.2"/>
    <row r="5" spans="2:9" ht="18" customHeight="1" x14ac:dyDescent="0.2">
      <c r="B5" s="19" t="s">
        <v>36</v>
      </c>
      <c r="C5" s="136" t="s">
        <v>91</v>
      </c>
      <c r="D5" s="136"/>
      <c r="E5" s="136"/>
      <c r="F5" s="136"/>
      <c r="G5" s="136"/>
    </row>
    <row r="6" spans="2:9" ht="18" customHeight="1" x14ac:dyDescent="0.25">
      <c r="B6" s="19" t="s">
        <v>16</v>
      </c>
      <c r="C6" s="136" t="s">
        <v>35</v>
      </c>
      <c r="D6" s="136"/>
      <c r="E6" s="136"/>
      <c r="F6" s="35"/>
      <c r="G6" s="35"/>
      <c r="H6" s="35"/>
      <c r="I6" s="35"/>
    </row>
    <row r="7" spans="2:9" ht="18" customHeight="1" x14ac:dyDescent="0.25">
      <c r="B7" s="19" t="s">
        <v>47</v>
      </c>
      <c r="C7" s="138">
        <v>44443</v>
      </c>
      <c r="D7" s="138"/>
      <c r="E7" s="138"/>
      <c r="F7" s="35"/>
      <c r="G7" s="35"/>
      <c r="H7" s="35"/>
      <c r="I7" s="35"/>
    </row>
    <row r="8" spans="2:9" ht="18" customHeight="1" x14ac:dyDescent="0.25">
      <c r="C8" s="91"/>
      <c r="D8" s="91"/>
      <c r="E8" s="35"/>
      <c r="F8" s="35"/>
      <c r="G8" s="35"/>
      <c r="H8" s="35"/>
      <c r="I8" s="35"/>
    </row>
    <row r="9" spans="2:9" ht="18" customHeight="1" x14ac:dyDescent="0.25">
      <c r="C9" s="91"/>
      <c r="H9" s="35"/>
      <c r="I9" s="35"/>
    </row>
    <row r="10" spans="2:9" ht="18" customHeight="1" x14ac:dyDescent="0.25">
      <c r="C10" s="91"/>
      <c r="D10" s="49" t="s">
        <v>20</v>
      </c>
      <c r="E10" s="137">
        <v>205000</v>
      </c>
      <c r="F10" s="137"/>
      <c r="G10" s="93"/>
      <c r="H10" s="35"/>
      <c r="I10" s="35"/>
    </row>
    <row r="11" spans="2:9" ht="18" customHeight="1" x14ac:dyDescent="0.25">
      <c r="D11" s="91"/>
      <c r="E11" s="135"/>
      <c r="F11" s="135"/>
      <c r="G11" s="35"/>
      <c r="H11" s="135"/>
      <c r="I11" s="135"/>
    </row>
    <row r="12" spans="2:9" ht="18" customHeight="1" x14ac:dyDescent="0.2">
      <c r="D12" s="20" t="s">
        <v>110</v>
      </c>
      <c r="E12" s="137">
        <v>6429</v>
      </c>
      <c r="F12" s="137"/>
      <c r="H12" s="140"/>
      <c r="I12" s="140"/>
    </row>
    <row r="13" spans="2:9" ht="18" customHeight="1" x14ac:dyDescent="0.2">
      <c r="D13" s="20" t="s">
        <v>111</v>
      </c>
      <c r="E13" s="141">
        <v>6750</v>
      </c>
      <c r="F13" s="141"/>
      <c r="H13" s="140"/>
      <c r="I13" s="140"/>
    </row>
    <row r="14" spans="2:9" ht="18" customHeight="1" x14ac:dyDescent="0.2">
      <c r="D14" s="20" t="s">
        <v>19</v>
      </c>
      <c r="E14" s="141">
        <v>7200</v>
      </c>
      <c r="F14" s="141"/>
      <c r="H14" s="140"/>
      <c r="I14" s="140"/>
    </row>
    <row r="15" spans="2:9" ht="18" customHeight="1" x14ac:dyDescent="0.2">
      <c r="E15" s="93"/>
      <c r="F15" s="93"/>
    </row>
    <row r="16" spans="2:9" ht="18" customHeight="1" x14ac:dyDescent="0.2">
      <c r="D16" s="20" t="s">
        <v>43</v>
      </c>
      <c r="E16" s="137">
        <v>321</v>
      </c>
      <c r="F16" s="137"/>
      <c r="H16" s="140"/>
      <c r="I16" s="140"/>
    </row>
    <row r="17" spans="2:10" ht="18" customHeight="1" x14ac:dyDescent="0.2">
      <c r="D17" s="20" t="s">
        <v>21</v>
      </c>
      <c r="E17" s="139">
        <v>1.05</v>
      </c>
      <c r="F17" s="139"/>
      <c r="H17" s="99"/>
      <c r="I17" s="99"/>
    </row>
    <row r="18" spans="2:10" ht="7.2" customHeight="1" x14ac:dyDescent="0.2">
      <c r="D18" s="20"/>
      <c r="E18" s="46"/>
      <c r="F18" s="46"/>
      <c r="H18" s="99"/>
      <c r="I18" s="99"/>
    </row>
    <row r="19" spans="2:10" ht="18" customHeight="1" x14ac:dyDescent="0.2">
      <c r="D19" s="20" t="s">
        <v>44</v>
      </c>
      <c r="E19" s="137">
        <v>-450</v>
      </c>
      <c r="F19" s="137"/>
      <c r="H19" s="140"/>
      <c r="I19" s="140"/>
    </row>
    <row r="20" spans="2:10" ht="18" customHeight="1" x14ac:dyDescent="0.2">
      <c r="D20" s="20" t="s">
        <v>32</v>
      </c>
      <c r="E20" s="139">
        <v>0.94</v>
      </c>
      <c r="F20" s="139"/>
      <c r="H20" s="140"/>
      <c r="I20" s="140"/>
    </row>
    <row r="21" spans="2:10" ht="18" customHeight="1" x14ac:dyDescent="0.2">
      <c r="E21" s="20"/>
      <c r="F21" s="99"/>
      <c r="G21" s="93"/>
    </row>
    <row r="22" spans="2:10" ht="18" customHeight="1" x14ac:dyDescent="0.25">
      <c r="B22" s="18" t="s">
        <v>22</v>
      </c>
      <c r="C22" s="93"/>
      <c r="D22" s="93"/>
    </row>
    <row r="23" spans="2:10" ht="32.1" customHeight="1" x14ac:dyDescent="0.2">
      <c r="B23" s="142" t="s">
        <v>117</v>
      </c>
      <c r="C23" s="143"/>
      <c r="D23" s="143"/>
      <c r="E23" s="143"/>
      <c r="F23" s="143"/>
      <c r="G23" s="143"/>
      <c r="H23" s="143"/>
      <c r="I23" s="143"/>
      <c r="J23" s="144"/>
    </row>
    <row r="24" spans="2:10" ht="9.9" customHeight="1" x14ac:dyDescent="0.2"/>
    <row r="25" spans="2:10" ht="18" customHeight="1" x14ac:dyDescent="0.25">
      <c r="B25" s="18" t="s">
        <v>23</v>
      </c>
      <c r="C25" s="93"/>
      <c r="D25" s="93"/>
    </row>
    <row r="26" spans="2:10" ht="32.1" customHeight="1" x14ac:dyDescent="0.2">
      <c r="B26" s="142" t="s">
        <v>118</v>
      </c>
      <c r="C26" s="143"/>
      <c r="D26" s="143"/>
      <c r="E26" s="143"/>
      <c r="F26" s="143"/>
      <c r="G26" s="143"/>
      <c r="H26" s="143"/>
      <c r="I26" s="143"/>
      <c r="J26" s="144"/>
    </row>
    <row r="28" spans="2:10" ht="18" customHeight="1" x14ac:dyDescent="0.25">
      <c r="B28" s="18" t="s">
        <v>24</v>
      </c>
      <c r="C28" s="93"/>
      <c r="D28" s="93"/>
    </row>
    <row r="29" spans="2:10" ht="32.1" customHeight="1" x14ac:dyDescent="0.2">
      <c r="B29" s="142" t="s">
        <v>119</v>
      </c>
      <c r="C29" s="143"/>
      <c r="D29" s="143"/>
      <c r="E29" s="143"/>
      <c r="F29" s="143"/>
      <c r="G29" s="143"/>
      <c r="H29" s="143"/>
      <c r="I29" s="143"/>
      <c r="J29" s="144"/>
    </row>
    <row r="30" spans="2:10" ht="9.9" customHeight="1" x14ac:dyDescent="0.2"/>
    <row r="31" spans="2:10" ht="18" customHeight="1" x14ac:dyDescent="0.25">
      <c r="B31" s="18" t="s">
        <v>25</v>
      </c>
      <c r="C31" s="93"/>
      <c r="D31" s="93"/>
    </row>
    <row r="32" spans="2:10" ht="32.1" customHeight="1" x14ac:dyDescent="0.2">
      <c r="B32" s="142" t="s">
        <v>120</v>
      </c>
      <c r="C32" s="143"/>
      <c r="D32" s="143"/>
      <c r="E32" s="143"/>
      <c r="F32" s="143"/>
      <c r="G32" s="143"/>
      <c r="H32" s="143"/>
      <c r="I32" s="143"/>
      <c r="J32" s="144"/>
    </row>
    <row r="34" spans="2:12" ht="12" x14ac:dyDescent="0.25">
      <c r="B34" s="18" t="s">
        <v>26</v>
      </c>
    </row>
    <row r="35" spans="2:12" ht="12" x14ac:dyDescent="0.25">
      <c r="B35" s="18"/>
    </row>
    <row r="36" spans="2:12" ht="21.9" customHeight="1" x14ac:dyDescent="0.2">
      <c r="B36" s="20" t="s">
        <v>27</v>
      </c>
      <c r="C36" s="47">
        <v>205000</v>
      </c>
      <c r="D36" s="94" t="s">
        <v>107</v>
      </c>
      <c r="E36" s="50">
        <v>1</v>
      </c>
      <c r="G36" s="95" t="s">
        <v>33</v>
      </c>
      <c r="H36" s="99"/>
      <c r="L36" s="107" t="s">
        <v>152</v>
      </c>
    </row>
    <row r="37" spans="2:12" ht="21.9" customHeight="1" x14ac:dyDescent="0.2">
      <c r="B37" s="20" t="s">
        <v>28</v>
      </c>
      <c r="C37" s="48">
        <v>205000</v>
      </c>
      <c r="D37" s="94" t="s">
        <v>108</v>
      </c>
      <c r="E37" s="51">
        <v>1</v>
      </c>
      <c r="F37" s="99"/>
      <c r="G37" s="95" t="s">
        <v>34</v>
      </c>
      <c r="H37" s="99"/>
    </row>
    <row r="38" spans="2:12" ht="21.9" customHeight="1" x14ac:dyDescent="0.2">
      <c r="B38" s="20" t="s">
        <v>29</v>
      </c>
      <c r="C38" s="48">
        <v>205000</v>
      </c>
      <c r="D38" s="94" t="s">
        <v>109</v>
      </c>
      <c r="E38" s="52">
        <v>1</v>
      </c>
      <c r="G38" s="95" t="s">
        <v>30</v>
      </c>
      <c r="H38" s="99"/>
    </row>
    <row r="39" spans="2:12" ht="18" customHeight="1" x14ac:dyDescent="0.2">
      <c r="C39" s="20"/>
      <c r="D39" s="96"/>
      <c r="E39" s="22"/>
      <c r="G39" s="95"/>
      <c r="H39" s="99"/>
    </row>
    <row r="40" spans="2:12" ht="12" x14ac:dyDescent="0.25">
      <c r="B40" s="18" t="s">
        <v>31</v>
      </c>
      <c r="C40" s="93"/>
      <c r="D40" s="93"/>
    </row>
    <row r="41" spans="2:12" ht="32.1" customHeight="1" x14ac:dyDescent="0.2">
      <c r="B41" s="142" t="s">
        <v>121</v>
      </c>
      <c r="C41" s="143"/>
      <c r="D41" s="143"/>
      <c r="E41" s="143"/>
      <c r="F41" s="143"/>
      <c r="G41" s="143"/>
      <c r="H41" s="143"/>
      <c r="I41" s="143"/>
      <c r="J41" s="144"/>
    </row>
  </sheetData>
  <mergeCells count="24">
    <mergeCell ref="B23:J23"/>
    <mergeCell ref="B26:J26"/>
    <mergeCell ref="B29:J29"/>
    <mergeCell ref="B32:J32"/>
    <mergeCell ref="B41:J41"/>
    <mergeCell ref="E20:F20"/>
    <mergeCell ref="H20:I20"/>
    <mergeCell ref="E12:F12"/>
    <mergeCell ref="H12:I12"/>
    <mergeCell ref="E13:F13"/>
    <mergeCell ref="H13:I13"/>
    <mergeCell ref="E14:F14"/>
    <mergeCell ref="H14:I14"/>
    <mergeCell ref="E16:F16"/>
    <mergeCell ref="H16:I16"/>
    <mergeCell ref="E17:F17"/>
    <mergeCell ref="E19:F19"/>
    <mergeCell ref="H19:I19"/>
    <mergeCell ref="H11:I11"/>
    <mergeCell ref="C5:G5"/>
    <mergeCell ref="C6:E6"/>
    <mergeCell ref="C7:E7"/>
    <mergeCell ref="E10:F10"/>
    <mergeCell ref="E11:F11"/>
  </mergeCells>
  <pageMargins left="0.70866141732283505" right="0.70866141732283505" top="0.4" bottom="0.49803149600000002" header="0.31496062992126" footer="0.31496062992126"/>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A9B08-B500-4D47-97B3-6529C09B8BA6}">
  <sheetPr>
    <pageSetUpPr fitToPage="1"/>
  </sheetPr>
  <dimension ref="B2:L41"/>
  <sheetViews>
    <sheetView showGridLines="0" topLeftCell="A13" workbookViewId="0">
      <selection activeCell="L38" sqref="L38"/>
    </sheetView>
  </sheetViews>
  <sheetFormatPr defaultColWidth="9.109375" defaultRowHeight="11.4" x14ac:dyDescent="0.2"/>
  <cols>
    <col min="1" max="1" width="9.109375" style="19"/>
    <col min="2" max="2" width="12.6640625" style="19" customWidth="1"/>
    <col min="3" max="11" width="9.6640625" style="19" customWidth="1"/>
    <col min="12" max="21" width="10.6640625" style="19" customWidth="1"/>
    <col min="22" max="16384" width="9.109375" style="19"/>
  </cols>
  <sheetData>
    <row r="2" spans="2:9" ht="21" x14ac:dyDescent="0.4">
      <c r="B2" s="3" t="s">
        <v>18</v>
      </c>
      <c r="C2" s="18"/>
      <c r="D2" s="18"/>
      <c r="E2" s="18"/>
    </row>
    <row r="3" spans="2:9" ht="9" customHeight="1" x14ac:dyDescent="0.2"/>
    <row r="4" spans="2:9" ht="20.100000000000001" customHeight="1" x14ac:dyDescent="0.2"/>
    <row r="5" spans="2:9" ht="18" customHeight="1" x14ac:dyDescent="0.2">
      <c r="B5" s="19" t="s">
        <v>36</v>
      </c>
      <c r="C5" s="136" t="s">
        <v>91</v>
      </c>
      <c r="D5" s="136"/>
      <c r="E5" s="136"/>
      <c r="F5" s="136"/>
      <c r="G5" s="136"/>
    </row>
    <row r="6" spans="2:9" ht="18" customHeight="1" x14ac:dyDescent="0.25">
      <c r="B6" s="19" t="s">
        <v>16</v>
      </c>
      <c r="C6" s="136" t="s">
        <v>35</v>
      </c>
      <c r="D6" s="136"/>
      <c r="E6" s="136"/>
      <c r="F6" s="35"/>
      <c r="G6" s="35"/>
      <c r="H6" s="35"/>
      <c r="I6" s="35"/>
    </row>
    <row r="7" spans="2:9" ht="18" customHeight="1" x14ac:dyDescent="0.25">
      <c r="B7" s="19" t="s">
        <v>47</v>
      </c>
      <c r="C7" s="138">
        <v>44450</v>
      </c>
      <c r="D7" s="138"/>
      <c r="E7" s="138"/>
      <c r="F7" s="35"/>
      <c r="G7" s="35"/>
      <c r="H7" s="35"/>
      <c r="I7" s="35"/>
    </row>
    <row r="8" spans="2:9" ht="18" customHeight="1" x14ac:dyDescent="0.25">
      <c r="C8" s="91"/>
      <c r="D8" s="91"/>
      <c r="E8" s="35"/>
      <c r="F8" s="35"/>
      <c r="G8" s="35"/>
      <c r="H8" s="35"/>
      <c r="I8" s="35"/>
    </row>
    <row r="9" spans="2:9" ht="18" customHeight="1" x14ac:dyDescent="0.25">
      <c r="C9" s="91"/>
      <c r="H9" s="35"/>
      <c r="I9" s="35"/>
    </row>
    <row r="10" spans="2:9" ht="18" customHeight="1" x14ac:dyDescent="0.25">
      <c r="C10" s="91"/>
      <c r="D10" s="49" t="s">
        <v>20</v>
      </c>
      <c r="E10" s="137">
        <v>205000</v>
      </c>
      <c r="F10" s="137"/>
      <c r="G10" s="93"/>
      <c r="H10" s="35"/>
      <c r="I10" s="35"/>
    </row>
    <row r="11" spans="2:9" ht="18" customHeight="1" x14ac:dyDescent="0.25">
      <c r="D11" s="91"/>
      <c r="E11" s="135"/>
      <c r="F11" s="135"/>
      <c r="G11" s="35"/>
      <c r="H11" s="135"/>
      <c r="I11" s="135"/>
    </row>
    <row r="12" spans="2:9" ht="18" customHeight="1" x14ac:dyDescent="0.2">
      <c r="D12" s="20" t="s">
        <v>110</v>
      </c>
      <c r="E12" s="137">
        <v>21429</v>
      </c>
      <c r="F12" s="137"/>
      <c r="H12" s="140"/>
      <c r="I12" s="140"/>
    </row>
    <row r="13" spans="2:9" ht="18" customHeight="1" x14ac:dyDescent="0.2">
      <c r="D13" s="20" t="s">
        <v>111</v>
      </c>
      <c r="E13" s="141">
        <v>22500</v>
      </c>
      <c r="F13" s="141"/>
      <c r="H13" s="140"/>
      <c r="I13" s="140"/>
    </row>
    <row r="14" spans="2:9" ht="18" customHeight="1" x14ac:dyDescent="0.2">
      <c r="D14" s="20" t="s">
        <v>19</v>
      </c>
      <c r="E14" s="141">
        <v>24000</v>
      </c>
      <c r="F14" s="141"/>
      <c r="H14" s="140"/>
      <c r="I14" s="140"/>
    </row>
    <row r="15" spans="2:9" ht="18" customHeight="1" x14ac:dyDescent="0.2">
      <c r="E15" s="93"/>
      <c r="F15" s="93"/>
    </row>
    <row r="16" spans="2:9" ht="18" customHeight="1" x14ac:dyDescent="0.2">
      <c r="D16" s="20" t="s">
        <v>43</v>
      </c>
      <c r="E16" s="137">
        <v>1071</v>
      </c>
      <c r="F16" s="137"/>
      <c r="H16" s="140"/>
      <c r="I16" s="140"/>
    </row>
    <row r="17" spans="2:10" ht="18" customHeight="1" x14ac:dyDescent="0.2">
      <c r="D17" s="20" t="s">
        <v>21</v>
      </c>
      <c r="E17" s="139">
        <v>1.05</v>
      </c>
      <c r="F17" s="139"/>
      <c r="H17" s="99"/>
      <c r="I17" s="99"/>
    </row>
    <row r="18" spans="2:10" ht="7.2" customHeight="1" x14ac:dyDescent="0.2">
      <c r="D18" s="20"/>
      <c r="E18" s="46"/>
      <c r="F18" s="46"/>
      <c r="H18" s="99"/>
      <c r="I18" s="99"/>
    </row>
    <row r="19" spans="2:10" ht="18" customHeight="1" x14ac:dyDescent="0.2">
      <c r="D19" s="20" t="s">
        <v>44</v>
      </c>
      <c r="E19" s="137">
        <v>-1500</v>
      </c>
      <c r="F19" s="137"/>
      <c r="H19" s="140"/>
      <c r="I19" s="140"/>
    </row>
    <row r="20" spans="2:10" ht="18" customHeight="1" x14ac:dyDescent="0.2">
      <c r="D20" s="20" t="s">
        <v>32</v>
      </c>
      <c r="E20" s="139">
        <v>0.94</v>
      </c>
      <c r="F20" s="139"/>
      <c r="H20" s="140"/>
      <c r="I20" s="140"/>
    </row>
    <row r="21" spans="2:10" ht="18" customHeight="1" x14ac:dyDescent="0.2">
      <c r="E21" s="20"/>
      <c r="F21" s="99"/>
      <c r="G21" s="93"/>
    </row>
    <row r="22" spans="2:10" ht="18" customHeight="1" x14ac:dyDescent="0.25">
      <c r="B22" s="18" t="s">
        <v>22</v>
      </c>
      <c r="C22" s="93"/>
      <c r="D22" s="93"/>
    </row>
    <row r="23" spans="2:10" ht="32.1" customHeight="1" x14ac:dyDescent="0.2">
      <c r="B23" s="142" t="s">
        <v>122</v>
      </c>
      <c r="C23" s="143"/>
      <c r="D23" s="143"/>
      <c r="E23" s="143"/>
      <c r="F23" s="143"/>
      <c r="G23" s="143"/>
      <c r="H23" s="143"/>
      <c r="I23" s="143"/>
      <c r="J23" s="144"/>
    </row>
    <row r="24" spans="2:10" ht="9.9" customHeight="1" x14ac:dyDescent="0.2"/>
    <row r="25" spans="2:10" ht="18" customHeight="1" x14ac:dyDescent="0.25">
      <c r="B25" s="18" t="s">
        <v>23</v>
      </c>
      <c r="C25" s="93"/>
      <c r="D25" s="93"/>
    </row>
    <row r="26" spans="2:10" ht="32.1" customHeight="1" x14ac:dyDescent="0.2">
      <c r="B26" s="142" t="s">
        <v>123</v>
      </c>
      <c r="C26" s="143"/>
      <c r="D26" s="143"/>
      <c r="E26" s="143"/>
      <c r="F26" s="143"/>
      <c r="G26" s="143"/>
      <c r="H26" s="143"/>
      <c r="I26" s="143"/>
      <c r="J26" s="144"/>
    </row>
    <row r="28" spans="2:10" ht="18" customHeight="1" x14ac:dyDescent="0.25">
      <c r="B28" s="18" t="s">
        <v>24</v>
      </c>
      <c r="C28" s="93"/>
      <c r="D28" s="93"/>
    </row>
    <row r="29" spans="2:10" ht="32.1" customHeight="1" x14ac:dyDescent="0.2">
      <c r="B29" s="142" t="s">
        <v>124</v>
      </c>
      <c r="C29" s="143"/>
      <c r="D29" s="143"/>
      <c r="E29" s="143"/>
      <c r="F29" s="143"/>
      <c r="G29" s="143"/>
      <c r="H29" s="143"/>
      <c r="I29" s="143"/>
      <c r="J29" s="144"/>
    </row>
    <row r="30" spans="2:10" ht="9.9" customHeight="1" x14ac:dyDescent="0.2"/>
    <row r="31" spans="2:10" ht="18" customHeight="1" x14ac:dyDescent="0.25">
      <c r="B31" s="18" t="s">
        <v>25</v>
      </c>
      <c r="C31" s="93"/>
      <c r="D31" s="93"/>
    </row>
    <row r="32" spans="2:10" ht="32.1" customHeight="1" x14ac:dyDescent="0.2">
      <c r="B32" s="142" t="s">
        <v>125</v>
      </c>
      <c r="C32" s="143"/>
      <c r="D32" s="143"/>
      <c r="E32" s="143"/>
      <c r="F32" s="143"/>
      <c r="G32" s="143"/>
      <c r="H32" s="143"/>
      <c r="I32" s="143"/>
      <c r="J32" s="144"/>
    </row>
    <row r="34" spans="2:12" ht="12" x14ac:dyDescent="0.25">
      <c r="B34" s="18" t="s">
        <v>26</v>
      </c>
    </row>
    <row r="35" spans="2:12" ht="12" x14ac:dyDescent="0.25">
      <c r="B35" s="18"/>
    </row>
    <row r="36" spans="2:12" ht="21.9" customHeight="1" x14ac:dyDescent="0.2">
      <c r="B36" s="20" t="s">
        <v>27</v>
      </c>
      <c r="C36" s="47">
        <v>205000</v>
      </c>
      <c r="D36" s="94" t="s">
        <v>107</v>
      </c>
      <c r="E36" s="50">
        <v>1</v>
      </c>
      <c r="G36" s="95" t="s">
        <v>33</v>
      </c>
      <c r="H36" s="99"/>
    </row>
    <row r="37" spans="2:12" ht="21.9" customHeight="1" x14ac:dyDescent="0.2">
      <c r="B37" s="20" t="s">
        <v>28</v>
      </c>
      <c r="C37" s="48">
        <v>205000</v>
      </c>
      <c r="D37" s="94" t="s">
        <v>108</v>
      </c>
      <c r="E37" s="51">
        <v>1</v>
      </c>
      <c r="F37" s="99"/>
      <c r="G37" s="95" t="s">
        <v>34</v>
      </c>
      <c r="H37" s="99"/>
    </row>
    <row r="38" spans="2:12" ht="21.9" customHeight="1" x14ac:dyDescent="0.2">
      <c r="B38" s="20" t="s">
        <v>29</v>
      </c>
      <c r="C38" s="48">
        <v>205000</v>
      </c>
      <c r="D38" s="94" t="s">
        <v>109</v>
      </c>
      <c r="E38" s="52">
        <v>1</v>
      </c>
      <c r="G38" s="95" t="s">
        <v>30</v>
      </c>
      <c r="H38" s="99"/>
      <c r="L38" s="107" t="s">
        <v>152</v>
      </c>
    </row>
    <row r="39" spans="2:12" ht="18" customHeight="1" x14ac:dyDescent="0.2">
      <c r="C39" s="20"/>
      <c r="D39" s="96"/>
      <c r="E39" s="22"/>
      <c r="G39" s="95"/>
      <c r="H39" s="99"/>
    </row>
    <row r="40" spans="2:12" ht="12" x14ac:dyDescent="0.25">
      <c r="B40" s="18" t="s">
        <v>31</v>
      </c>
      <c r="C40" s="93"/>
      <c r="D40" s="93"/>
    </row>
    <row r="41" spans="2:12" ht="32.1" customHeight="1" x14ac:dyDescent="0.2">
      <c r="B41" s="142" t="s">
        <v>126</v>
      </c>
      <c r="C41" s="143"/>
      <c r="D41" s="143"/>
      <c r="E41" s="143"/>
      <c r="F41" s="143"/>
      <c r="G41" s="143"/>
      <c r="H41" s="143"/>
      <c r="I41" s="143"/>
      <c r="J41" s="144"/>
    </row>
  </sheetData>
  <mergeCells count="24">
    <mergeCell ref="B23:J23"/>
    <mergeCell ref="B26:J26"/>
    <mergeCell ref="B29:J29"/>
    <mergeCell ref="B32:J32"/>
    <mergeCell ref="B41:J41"/>
    <mergeCell ref="E20:F20"/>
    <mergeCell ref="H20:I20"/>
    <mergeCell ref="E12:F12"/>
    <mergeCell ref="H12:I12"/>
    <mergeCell ref="E13:F13"/>
    <mergeCell ref="H13:I13"/>
    <mergeCell ref="E14:F14"/>
    <mergeCell ref="H14:I14"/>
    <mergeCell ref="E16:F16"/>
    <mergeCell ref="H16:I16"/>
    <mergeCell ref="E17:F17"/>
    <mergeCell ref="E19:F19"/>
    <mergeCell ref="H19:I19"/>
    <mergeCell ref="H11:I11"/>
    <mergeCell ref="C5:G5"/>
    <mergeCell ref="C6:E6"/>
    <mergeCell ref="C7:E7"/>
    <mergeCell ref="E10:F10"/>
    <mergeCell ref="E11:F11"/>
  </mergeCells>
  <pageMargins left="0.70866141732283505" right="0.70866141732283505" top="0.4" bottom="0.49803149600000002" header="0.31496062992126" footer="0.31496062992126"/>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A959C-0707-4219-86FF-E71AFFE5E6BA}">
  <sheetPr>
    <pageSetUpPr fitToPage="1"/>
  </sheetPr>
  <dimension ref="B2:J41"/>
  <sheetViews>
    <sheetView showGridLines="0" topLeftCell="A25" workbookViewId="0">
      <selection activeCell="D39" sqref="D39"/>
    </sheetView>
  </sheetViews>
  <sheetFormatPr defaultColWidth="9.109375" defaultRowHeight="11.4" x14ac:dyDescent="0.2"/>
  <cols>
    <col min="1" max="1" width="9.109375" style="19"/>
    <col min="2" max="2" width="12.6640625" style="19" customWidth="1"/>
    <col min="3" max="11" width="9.6640625" style="19" customWidth="1"/>
    <col min="12" max="21" width="10.6640625" style="19" customWidth="1"/>
    <col min="22" max="16384" width="9.109375" style="19"/>
  </cols>
  <sheetData>
    <row r="2" spans="2:9" ht="21" x14ac:dyDescent="0.4">
      <c r="B2" s="3" t="s">
        <v>18</v>
      </c>
      <c r="C2" s="18"/>
      <c r="D2" s="18"/>
      <c r="E2" s="18"/>
    </row>
    <row r="3" spans="2:9" ht="9" customHeight="1" x14ac:dyDescent="0.2"/>
    <row r="4" spans="2:9" ht="20.100000000000001" customHeight="1" x14ac:dyDescent="0.2"/>
    <row r="5" spans="2:9" ht="18" customHeight="1" x14ac:dyDescent="0.2">
      <c r="B5" s="19" t="s">
        <v>36</v>
      </c>
      <c r="C5" s="136" t="s">
        <v>91</v>
      </c>
      <c r="D5" s="136"/>
      <c r="E5" s="136"/>
      <c r="F5" s="136"/>
      <c r="G5" s="136"/>
    </row>
    <row r="6" spans="2:9" ht="18" customHeight="1" x14ac:dyDescent="0.25">
      <c r="B6" s="19" t="s">
        <v>16</v>
      </c>
      <c r="C6" s="136" t="s">
        <v>35</v>
      </c>
      <c r="D6" s="136"/>
      <c r="E6" s="136"/>
      <c r="F6" s="35"/>
      <c r="G6" s="35"/>
      <c r="H6" s="35"/>
      <c r="I6" s="35"/>
    </row>
    <row r="7" spans="2:9" ht="18" customHeight="1" x14ac:dyDescent="0.25">
      <c r="B7" s="19" t="s">
        <v>47</v>
      </c>
      <c r="C7" s="138">
        <v>44457</v>
      </c>
      <c r="D7" s="138"/>
      <c r="E7" s="138"/>
      <c r="F7" s="35"/>
      <c r="G7" s="35"/>
      <c r="H7" s="35"/>
      <c r="I7" s="35"/>
    </row>
    <row r="8" spans="2:9" ht="18" customHeight="1" x14ac:dyDescent="0.25">
      <c r="C8" s="91"/>
      <c r="D8" s="91"/>
      <c r="E8" s="35"/>
      <c r="F8" s="35"/>
      <c r="G8" s="35"/>
      <c r="H8" s="35"/>
      <c r="I8" s="35"/>
    </row>
    <row r="9" spans="2:9" ht="18" customHeight="1" x14ac:dyDescent="0.25">
      <c r="C9" s="91"/>
      <c r="H9" s="35"/>
      <c r="I9" s="35"/>
    </row>
    <row r="10" spans="2:9" ht="18" customHeight="1" x14ac:dyDescent="0.25">
      <c r="C10" s="91"/>
      <c r="D10" s="49" t="s">
        <v>20</v>
      </c>
      <c r="E10" s="137">
        <v>205000</v>
      </c>
      <c r="F10" s="137"/>
      <c r="G10" s="93"/>
      <c r="H10" s="35"/>
      <c r="I10" s="35"/>
    </row>
    <row r="11" spans="2:9" ht="18" customHeight="1" x14ac:dyDescent="0.25">
      <c r="D11" s="91"/>
      <c r="E11" s="135"/>
      <c r="F11" s="135"/>
      <c r="G11" s="35"/>
      <c r="H11" s="135"/>
      <c r="I11" s="135"/>
    </row>
    <row r="12" spans="2:9" ht="18" customHeight="1" x14ac:dyDescent="0.2">
      <c r="D12" s="20" t="s">
        <v>110</v>
      </c>
      <c r="E12" s="137">
        <v>36429</v>
      </c>
      <c r="F12" s="137"/>
      <c r="H12" s="140"/>
      <c r="I12" s="140"/>
    </row>
    <row r="13" spans="2:9" ht="18" customHeight="1" x14ac:dyDescent="0.2">
      <c r="D13" s="20" t="s">
        <v>111</v>
      </c>
      <c r="E13" s="141">
        <v>41750</v>
      </c>
      <c r="F13" s="141"/>
      <c r="H13" s="140"/>
      <c r="I13" s="140"/>
    </row>
    <row r="14" spans="2:9" ht="18" customHeight="1" x14ac:dyDescent="0.2">
      <c r="D14" s="20" t="s">
        <v>19</v>
      </c>
      <c r="E14" s="141">
        <v>44500</v>
      </c>
      <c r="F14" s="141"/>
      <c r="H14" s="140"/>
      <c r="I14" s="140"/>
    </row>
    <row r="15" spans="2:9" ht="18" customHeight="1" x14ac:dyDescent="0.2">
      <c r="E15" s="93"/>
      <c r="F15" s="93"/>
    </row>
    <row r="16" spans="2:9" ht="18" customHeight="1" x14ac:dyDescent="0.2">
      <c r="D16" s="20" t="s">
        <v>43</v>
      </c>
      <c r="E16" s="137">
        <v>5321</v>
      </c>
      <c r="F16" s="137"/>
      <c r="H16" s="140"/>
      <c r="I16" s="140"/>
    </row>
    <row r="17" spans="2:10" ht="18" customHeight="1" x14ac:dyDescent="0.2">
      <c r="D17" s="20" t="s">
        <v>21</v>
      </c>
      <c r="E17" s="139">
        <v>1.1499999999999999</v>
      </c>
      <c r="F17" s="139"/>
      <c r="H17" s="99"/>
      <c r="I17" s="99"/>
    </row>
    <row r="18" spans="2:10" ht="7.2" customHeight="1" x14ac:dyDescent="0.2">
      <c r="D18" s="20"/>
      <c r="E18" s="46"/>
      <c r="F18" s="46"/>
      <c r="H18" s="99"/>
      <c r="I18" s="99"/>
    </row>
    <row r="19" spans="2:10" ht="18" customHeight="1" x14ac:dyDescent="0.2">
      <c r="D19" s="20" t="s">
        <v>44</v>
      </c>
      <c r="E19" s="137">
        <v>2750</v>
      </c>
      <c r="F19" s="137"/>
      <c r="H19" s="140"/>
      <c r="I19" s="140"/>
    </row>
    <row r="20" spans="2:10" ht="18" customHeight="1" x14ac:dyDescent="0.2">
      <c r="D20" s="20" t="s">
        <v>32</v>
      </c>
      <c r="E20" s="139">
        <v>0.94</v>
      </c>
      <c r="F20" s="139"/>
      <c r="H20" s="140"/>
      <c r="I20" s="140"/>
    </row>
    <row r="21" spans="2:10" ht="18" customHeight="1" x14ac:dyDescent="0.2">
      <c r="E21" s="20"/>
      <c r="F21" s="99"/>
      <c r="G21" s="93"/>
    </row>
    <row r="22" spans="2:10" ht="18" customHeight="1" x14ac:dyDescent="0.25">
      <c r="B22" s="18" t="s">
        <v>22</v>
      </c>
      <c r="C22" s="93"/>
      <c r="D22" s="93"/>
    </row>
    <row r="23" spans="2:10" ht="32.1" customHeight="1" x14ac:dyDescent="0.2">
      <c r="B23" s="142" t="s">
        <v>127</v>
      </c>
      <c r="C23" s="143"/>
      <c r="D23" s="143"/>
      <c r="E23" s="143"/>
      <c r="F23" s="143"/>
      <c r="G23" s="143"/>
      <c r="H23" s="143"/>
      <c r="I23" s="143"/>
      <c r="J23" s="144"/>
    </row>
    <row r="24" spans="2:10" ht="9.9" customHeight="1" x14ac:dyDescent="0.2"/>
    <row r="25" spans="2:10" ht="18" customHeight="1" x14ac:dyDescent="0.25">
      <c r="B25" s="18" t="s">
        <v>23</v>
      </c>
      <c r="C25" s="93"/>
      <c r="D25" s="93"/>
    </row>
    <row r="26" spans="2:10" ht="32.1" customHeight="1" x14ac:dyDescent="0.2">
      <c r="B26" s="142" t="s">
        <v>118</v>
      </c>
      <c r="C26" s="143"/>
      <c r="D26" s="143"/>
      <c r="E26" s="143"/>
      <c r="F26" s="143"/>
      <c r="G26" s="143"/>
      <c r="H26" s="143"/>
      <c r="I26" s="143"/>
      <c r="J26" s="144"/>
    </row>
    <row r="28" spans="2:10" ht="18" customHeight="1" x14ac:dyDescent="0.25">
      <c r="B28" s="18" t="s">
        <v>24</v>
      </c>
      <c r="C28" s="93"/>
      <c r="D28" s="93"/>
    </row>
    <row r="29" spans="2:10" ht="32.1" customHeight="1" x14ac:dyDescent="0.2">
      <c r="B29" s="142" t="s">
        <v>128</v>
      </c>
      <c r="C29" s="143"/>
      <c r="D29" s="143"/>
      <c r="E29" s="143"/>
      <c r="F29" s="143"/>
      <c r="G29" s="143"/>
      <c r="H29" s="143"/>
      <c r="I29" s="143"/>
      <c r="J29" s="144"/>
    </row>
    <row r="30" spans="2:10" ht="9.9" customHeight="1" x14ac:dyDescent="0.2"/>
    <row r="31" spans="2:10" ht="18" customHeight="1" x14ac:dyDescent="0.25">
      <c r="B31" s="18" t="s">
        <v>25</v>
      </c>
      <c r="C31" s="93"/>
      <c r="D31" s="93"/>
    </row>
    <row r="32" spans="2:10" ht="32.1" customHeight="1" x14ac:dyDescent="0.2">
      <c r="B32" s="142" t="s">
        <v>129</v>
      </c>
      <c r="C32" s="143"/>
      <c r="D32" s="143"/>
      <c r="E32" s="143"/>
      <c r="F32" s="143"/>
      <c r="G32" s="143"/>
      <c r="H32" s="143"/>
      <c r="I32" s="143"/>
      <c r="J32" s="144"/>
    </row>
    <row r="34" spans="2:10" ht="12" x14ac:dyDescent="0.25">
      <c r="B34" s="18" t="s">
        <v>26</v>
      </c>
    </row>
    <row r="35" spans="2:10" ht="12" x14ac:dyDescent="0.25">
      <c r="B35" s="18"/>
    </row>
    <row r="36" spans="2:10" ht="21.9" customHeight="1" x14ac:dyDescent="0.2">
      <c r="B36" s="20" t="s">
        <v>27</v>
      </c>
      <c r="C36" s="47">
        <v>207750</v>
      </c>
      <c r="D36" s="94" t="s">
        <v>107</v>
      </c>
      <c r="E36" s="50">
        <v>1.02</v>
      </c>
      <c r="G36" s="95" t="s">
        <v>33</v>
      </c>
      <c r="H36" s="99"/>
    </row>
    <row r="37" spans="2:10" ht="21.9" customHeight="1" x14ac:dyDescent="0.2">
      <c r="B37" s="20" t="s">
        <v>28</v>
      </c>
      <c r="C37" s="48">
        <v>199412</v>
      </c>
      <c r="D37" s="94" t="s">
        <v>108</v>
      </c>
      <c r="E37" s="51">
        <v>1.02</v>
      </c>
      <c r="F37" s="99"/>
      <c r="G37" s="95" t="s">
        <v>34</v>
      </c>
      <c r="H37" s="99"/>
    </row>
    <row r="38" spans="2:10" ht="21.9" customHeight="1" x14ac:dyDescent="0.2">
      <c r="B38" s="20" t="s">
        <v>29</v>
      </c>
      <c r="C38" s="48">
        <v>199059</v>
      </c>
      <c r="D38" s="94" t="s">
        <v>109</v>
      </c>
      <c r="E38" s="52">
        <v>1.02</v>
      </c>
      <c r="G38" s="95" t="s">
        <v>30</v>
      </c>
      <c r="H38" s="99"/>
    </row>
    <row r="39" spans="2:10" ht="18" customHeight="1" x14ac:dyDescent="0.2">
      <c r="C39" s="20"/>
      <c r="D39" s="96"/>
      <c r="E39" s="22"/>
      <c r="G39" s="95"/>
      <c r="H39" s="99"/>
    </row>
    <row r="40" spans="2:10" ht="12" x14ac:dyDescent="0.25">
      <c r="B40" s="18" t="s">
        <v>31</v>
      </c>
      <c r="C40" s="93"/>
      <c r="D40" s="93"/>
    </row>
    <row r="41" spans="2:10" ht="32.1" customHeight="1" x14ac:dyDescent="0.2">
      <c r="B41" s="142" t="s">
        <v>130</v>
      </c>
      <c r="C41" s="143"/>
      <c r="D41" s="143"/>
      <c r="E41" s="143"/>
      <c r="F41" s="143"/>
      <c r="G41" s="143"/>
      <c r="H41" s="143"/>
      <c r="I41" s="143"/>
      <c r="J41" s="144"/>
    </row>
  </sheetData>
  <mergeCells count="24">
    <mergeCell ref="B23:J23"/>
    <mergeCell ref="B26:J26"/>
    <mergeCell ref="B29:J29"/>
    <mergeCell ref="B32:J32"/>
    <mergeCell ref="B41:J41"/>
    <mergeCell ref="E20:F20"/>
    <mergeCell ref="H20:I20"/>
    <mergeCell ref="E12:F12"/>
    <mergeCell ref="H12:I12"/>
    <mergeCell ref="E13:F13"/>
    <mergeCell ref="H13:I13"/>
    <mergeCell ref="E14:F14"/>
    <mergeCell ref="H14:I14"/>
    <mergeCell ref="E16:F16"/>
    <mergeCell ref="H16:I16"/>
    <mergeCell ref="E17:F17"/>
    <mergeCell ref="E19:F19"/>
    <mergeCell ref="H19:I19"/>
    <mergeCell ref="H11:I11"/>
    <mergeCell ref="C5:G5"/>
    <mergeCell ref="C6:E6"/>
    <mergeCell ref="C7:E7"/>
    <mergeCell ref="E10:F10"/>
    <mergeCell ref="E11:F11"/>
  </mergeCells>
  <pageMargins left="0.70866141732283505" right="0.70866141732283505" top="0.4" bottom="0.49803149600000002" header="0.31496062992126" footer="0.31496062992126"/>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70CE2-2EAC-4884-B673-8B0B58C3F237}">
  <sheetPr>
    <pageSetUpPr fitToPage="1"/>
  </sheetPr>
  <dimension ref="B2:J41"/>
  <sheetViews>
    <sheetView showGridLines="0" topLeftCell="A16" workbookViewId="0">
      <selection activeCell="B41" sqref="B41:J41"/>
    </sheetView>
  </sheetViews>
  <sheetFormatPr defaultColWidth="9.109375" defaultRowHeight="11.4" x14ac:dyDescent="0.2"/>
  <cols>
    <col min="1" max="1" width="9.109375" style="19"/>
    <col min="2" max="2" width="12.6640625" style="19" customWidth="1"/>
    <col min="3" max="11" width="9.6640625" style="19" customWidth="1"/>
    <col min="12" max="21" width="10.6640625" style="19" customWidth="1"/>
    <col min="22" max="16384" width="9.109375" style="19"/>
  </cols>
  <sheetData>
    <row r="2" spans="2:9" ht="21" x14ac:dyDescent="0.4">
      <c r="B2" s="3" t="s">
        <v>18</v>
      </c>
      <c r="C2" s="18"/>
      <c r="D2" s="18"/>
      <c r="E2" s="18"/>
    </row>
    <row r="3" spans="2:9" ht="9" customHeight="1" x14ac:dyDescent="0.2"/>
    <row r="4" spans="2:9" ht="20.100000000000001" customHeight="1" x14ac:dyDescent="0.2"/>
    <row r="5" spans="2:9" ht="18" customHeight="1" x14ac:dyDescent="0.2">
      <c r="B5" s="19" t="s">
        <v>36</v>
      </c>
      <c r="C5" s="136" t="s">
        <v>91</v>
      </c>
      <c r="D5" s="136"/>
      <c r="E5" s="136"/>
      <c r="F5" s="136"/>
      <c r="G5" s="136"/>
    </row>
    <row r="6" spans="2:9" ht="18" customHeight="1" x14ac:dyDescent="0.25">
      <c r="B6" s="19" t="s">
        <v>16</v>
      </c>
      <c r="C6" s="136" t="s">
        <v>35</v>
      </c>
      <c r="D6" s="136"/>
      <c r="E6" s="136"/>
      <c r="F6" s="35"/>
      <c r="G6" s="35"/>
      <c r="H6" s="35"/>
      <c r="I6" s="35"/>
    </row>
    <row r="7" spans="2:9" ht="18" customHeight="1" x14ac:dyDescent="0.25">
      <c r="B7" s="19" t="s">
        <v>47</v>
      </c>
      <c r="C7" s="138">
        <v>44464</v>
      </c>
      <c r="D7" s="138"/>
      <c r="E7" s="138"/>
      <c r="F7" s="35"/>
      <c r="G7" s="35"/>
      <c r="H7" s="35"/>
      <c r="I7" s="35"/>
    </row>
    <row r="8" spans="2:9" ht="18" customHeight="1" x14ac:dyDescent="0.25">
      <c r="C8" s="91"/>
      <c r="D8" s="91"/>
      <c r="E8" s="35"/>
      <c r="F8" s="35"/>
      <c r="G8" s="35"/>
      <c r="H8" s="35"/>
      <c r="I8" s="35"/>
    </row>
    <row r="9" spans="2:9" ht="18" customHeight="1" x14ac:dyDescent="0.25">
      <c r="C9" s="91"/>
      <c r="H9" s="35"/>
      <c r="I9" s="35"/>
    </row>
    <row r="10" spans="2:9" ht="18" customHeight="1" x14ac:dyDescent="0.25">
      <c r="C10" s="91"/>
      <c r="D10" s="49" t="s">
        <v>20</v>
      </c>
      <c r="E10" s="137">
        <v>205000</v>
      </c>
      <c r="F10" s="137"/>
      <c r="G10" s="93"/>
      <c r="H10" s="35"/>
      <c r="I10" s="35"/>
    </row>
    <row r="11" spans="2:9" ht="18" customHeight="1" x14ac:dyDescent="0.25">
      <c r="D11" s="91"/>
      <c r="E11" s="135"/>
      <c r="F11" s="135"/>
      <c r="G11" s="35"/>
      <c r="H11" s="135"/>
      <c r="I11" s="135"/>
    </row>
    <row r="12" spans="2:9" ht="18" customHeight="1" x14ac:dyDescent="0.2">
      <c r="D12" s="20" t="s">
        <v>110</v>
      </c>
      <c r="E12" s="137">
        <v>51563</v>
      </c>
      <c r="F12" s="137"/>
      <c r="H12" s="140"/>
      <c r="I12" s="140"/>
    </row>
    <row r="13" spans="2:9" ht="18" customHeight="1" x14ac:dyDescent="0.2">
      <c r="D13" s="20" t="s">
        <v>111</v>
      </c>
      <c r="E13" s="141">
        <v>55500</v>
      </c>
      <c r="F13" s="141"/>
      <c r="H13" s="140"/>
      <c r="I13" s="140"/>
    </row>
    <row r="14" spans="2:9" ht="18" customHeight="1" x14ac:dyDescent="0.2">
      <c r="D14" s="20" t="s">
        <v>19</v>
      </c>
      <c r="E14" s="141">
        <v>56000</v>
      </c>
      <c r="F14" s="141"/>
      <c r="H14" s="140"/>
      <c r="I14" s="140"/>
    </row>
    <row r="15" spans="2:9" ht="18" customHeight="1" x14ac:dyDescent="0.2">
      <c r="E15" s="93"/>
      <c r="F15" s="93"/>
    </row>
    <row r="16" spans="2:9" ht="18" customHeight="1" x14ac:dyDescent="0.2">
      <c r="D16" s="20" t="s">
        <v>43</v>
      </c>
      <c r="E16" s="137">
        <v>3938</v>
      </c>
      <c r="F16" s="137"/>
      <c r="H16" s="140"/>
      <c r="I16" s="140"/>
    </row>
    <row r="17" spans="2:10" ht="18" customHeight="1" x14ac:dyDescent="0.2">
      <c r="D17" s="20" t="s">
        <v>21</v>
      </c>
      <c r="E17" s="139">
        <v>1.08</v>
      </c>
      <c r="F17" s="139"/>
      <c r="H17" s="99"/>
      <c r="I17" s="99"/>
    </row>
    <row r="18" spans="2:10" ht="7.2" customHeight="1" x14ac:dyDescent="0.2">
      <c r="D18" s="20"/>
      <c r="E18" s="46"/>
      <c r="F18" s="46"/>
      <c r="H18" s="99"/>
      <c r="I18" s="99"/>
    </row>
    <row r="19" spans="2:10" ht="18" customHeight="1" x14ac:dyDescent="0.2">
      <c r="D19" s="20" t="s">
        <v>44</v>
      </c>
      <c r="E19" s="137">
        <v>-500</v>
      </c>
      <c r="F19" s="137"/>
      <c r="H19" s="140"/>
      <c r="I19" s="140"/>
    </row>
    <row r="20" spans="2:10" ht="18" customHeight="1" x14ac:dyDescent="0.2">
      <c r="D20" s="20" t="s">
        <v>32</v>
      </c>
      <c r="E20" s="139">
        <v>0.99</v>
      </c>
      <c r="F20" s="139"/>
      <c r="H20" s="140"/>
      <c r="I20" s="140"/>
    </row>
    <row r="21" spans="2:10" ht="18" customHeight="1" x14ac:dyDescent="0.2">
      <c r="E21" s="20"/>
      <c r="F21" s="99"/>
      <c r="G21" s="93"/>
    </row>
    <row r="22" spans="2:10" ht="18" customHeight="1" x14ac:dyDescent="0.25">
      <c r="B22" s="18" t="s">
        <v>22</v>
      </c>
      <c r="C22" s="93"/>
      <c r="D22" s="93"/>
    </row>
    <row r="23" spans="2:10" ht="32.1" customHeight="1" x14ac:dyDescent="0.2">
      <c r="B23" s="142" t="s">
        <v>131</v>
      </c>
      <c r="C23" s="143"/>
      <c r="D23" s="143"/>
      <c r="E23" s="143"/>
      <c r="F23" s="143"/>
      <c r="G23" s="143"/>
      <c r="H23" s="143"/>
      <c r="I23" s="143"/>
      <c r="J23" s="144"/>
    </row>
    <row r="24" spans="2:10" ht="9.9" customHeight="1" x14ac:dyDescent="0.2"/>
    <row r="25" spans="2:10" ht="18" customHeight="1" x14ac:dyDescent="0.25">
      <c r="B25" s="18" t="s">
        <v>23</v>
      </c>
      <c r="C25" s="93"/>
      <c r="D25" s="93"/>
    </row>
    <row r="26" spans="2:10" ht="32.1" customHeight="1" x14ac:dyDescent="0.2">
      <c r="B26" s="142" t="s">
        <v>113</v>
      </c>
      <c r="C26" s="143"/>
      <c r="D26" s="143"/>
      <c r="E26" s="143"/>
      <c r="F26" s="143"/>
      <c r="G26" s="143"/>
      <c r="H26" s="143"/>
      <c r="I26" s="143"/>
      <c r="J26" s="144"/>
    </row>
    <row r="28" spans="2:10" ht="18" customHeight="1" x14ac:dyDescent="0.25">
      <c r="B28" s="18" t="s">
        <v>24</v>
      </c>
      <c r="C28" s="93"/>
      <c r="D28" s="93"/>
    </row>
    <row r="29" spans="2:10" ht="32.1" customHeight="1" x14ac:dyDescent="0.2">
      <c r="B29" s="142" t="s">
        <v>132</v>
      </c>
      <c r="C29" s="143"/>
      <c r="D29" s="143"/>
      <c r="E29" s="143"/>
      <c r="F29" s="143"/>
      <c r="G29" s="143"/>
      <c r="H29" s="143"/>
      <c r="I29" s="143"/>
      <c r="J29" s="144"/>
    </row>
    <row r="30" spans="2:10" ht="9.9" customHeight="1" x14ac:dyDescent="0.2"/>
    <row r="31" spans="2:10" ht="18" customHeight="1" x14ac:dyDescent="0.25">
      <c r="B31" s="18" t="s">
        <v>25</v>
      </c>
      <c r="C31" s="93"/>
      <c r="D31" s="93"/>
    </row>
    <row r="32" spans="2:10" ht="32.1" customHeight="1" x14ac:dyDescent="0.2">
      <c r="B32" s="142" t="s">
        <v>113</v>
      </c>
      <c r="C32" s="143"/>
      <c r="D32" s="143"/>
      <c r="E32" s="143"/>
      <c r="F32" s="143"/>
      <c r="G32" s="143"/>
      <c r="H32" s="143"/>
      <c r="I32" s="143"/>
      <c r="J32" s="144"/>
    </row>
    <row r="34" spans="2:10" ht="12" x14ac:dyDescent="0.25">
      <c r="B34" s="18" t="s">
        <v>26</v>
      </c>
    </row>
    <row r="35" spans="2:10" ht="12" x14ac:dyDescent="0.25">
      <c r="B35" s="18"/>
    </row>
    <row r="36" spans="2:10" ht="21.9" customHeight="1" x14ac:dyDescent="0.2">
      <c r="B36" s="20" t="s">
        <v>27</v>
      </c>
      <c r="C36" s="47">
        <v>20500</v>
      </c>
      <c r="D36" s="94" t="s">
        <v>107</v>
      </c>
      <c r="E36" s="50">
        <v>1</v>
      </c>
      <c r="G36" s="95" t="s">
        <v>33</v>
      </c>
      <c r="H36" s="99"/>
    </row>
    <row r="37" spans="2:10" ht="21.9" customHeight="1" x14ac:dyDescent="0.2">
      <c r="B37" s="20" t="s">
        <v>28</v>
      </c>
      <c r="C37" s="48">
        <v>202000</v>
      </c>
      <c r="D37" s="94" t="s">
        <v>108</v>
      </c>
      <c r="E37" s="51">
        <v>1</v>
      </c>
      <c r="F37" s="99"/>
      <c r="G37" s="95" t="s">
        <v>34</v>
      </c>
      <c r="H37" s="99"/>
    </row>
    <row r="38" spans="2:10" ht="21.9" customHeight="1" x14ac:dyDescent="0.2">
      <c r="B38" s="20" t="s">
        <v>29</v>
      </c>
      <c r="C38" s="48">
        <v>194125</v>
      </c>
      <c r="D38" s="94" t="s">
        <v>109</v>
      </c>
      <c r="E38" s="52">
        <v>1</v>
      </c>
      <c r="G38" s="95" t="s">
        <v>30</v>
      </c>
      <c r="H38" s="99"/>
    </row>
    <row r="39" spans="2:10" ht="18" customHeight="1" x14ac:dyDescent="0.2">
      <c r="C39" s="20"/>
      <c r="D39" s="96"/>
      <c r="E39" s="22"/>
      <c r="G39" s="95"/>
      <c r="H39" s="99"/>
    </row>
    <row r="40" spans="2:10" ht="12" x14ac:dyDescent="0.25">
      <c r="B40" s="18" t="s">
        <v>31</v>
      </c>
      <c r="C40" s="93"/>
      <c r="D40" s="93"/>
    </row>
    <row r="41" spans="2:10" ht="32.1" customHeight="1" x14ac:dyDescent="0.2">
      <c r="B41" s="142" t="s">
        <v>133</v>
      </c>
      <c r="C41" s="143"/>
      <c r="D41" s="143"/>
      <c r="E41" s="143"/>
      <c r="F41" s="143"/>
      <c r="G41" s="143"/>
      <c r="H41" s="143"/>
      <c r="I41" s="143"/>
      <c r="J41" s="144"/>
    </row>
  </sheetData>
  <mergeCells count="24">
    <mergeCell ref="B23:J23"/>
    <mergeCell ref="B26:J26"/>
    <mergeCell ref="B29:J29"/>
    <mergeCell ref="B32:J32"/>
    <mergeCell ref="B41:J41"/>
    <mergeCell ref="E20:F20"/>
    <mergeCell ref="H20:I20"/>
    <mergeCell ref="E12:F12"/>
    <mergeCell ref="H12:I12"/>
    <mergeCell ref="E13:F13"/>
    <mergeCell ref="H13:I13"/>
    <mergeCell ref="E14:F14"/>
    <mergeCell ref="H14:I14"/>
    <mergeCell ref="E16:F16"/>
    <mergeCell ref="H16:I16"/>
    <mergeCell ref="E17:F17"/>
    <mergeCell ref="E19:F19"/>
    <mergeCell ref="H19:I19"/>
    <mergeCell ref="H11:I11"/>
    <mergeCell ref="C5:G5"/>
    <mergeCell ref="C6:E6"/>
    <mergeCell ref="C7:E7"/>
    <mergeCell ref="E10:F10"/>
    <mergeCell ref="E11:F11"/>
  </mergeCells>
  <pageMargins left="0.70866141732283505" right="0.70866141732283505" top="0.4" bottom="0.49803149600000002" header="0.31496062992126" footer="0.31496062992126"/>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BEEBB-AE01-4FDD-B647-0781561A9CC8}">
  <sheetPr>
    <pageSetUpPr fitToPage="1"/>
  </sheetPr>
  <dimension ref="B2:J41"/>
  <sheetViews>
    <sheetView showGridLines="0" topLeftCell="A22" workbookViewId="0">
      <selection activeCell="B41" sqref="B41:J41"/>
    </sheetView>
  </sheetViews>
  <sheetFormatPr defaultColWidth="9.109375" defaultRowHeight="11.4" x14ac:dyDescent="0.2"/>
  <cols>
    <col min="1" max="1" width="9.109375" style="19"/>
    <col min="2" max="2" width="12.6640625" style="19" customWidth="1"/>
    <col min="3" max="11" width="9.6640625" style="19" customWidth="1"/>
    <col min="12" max="21" width="10.6640625" style="19" customWidth="1"/>
    <col min="22" max="16384" width="9.109375" style="19"/>
  </cols>
  <sheetData>
    <row r="2" spans="2:9" ht="21" x14ac:dyDescent="0.4">
      <c r="B2" s="3" t="s">
        <v>18</v>
      </c>
      <c r="C2" s="18"/>
      <c r="D2" s="18"/>
      <c r="E2" s="18"/>
    </row>
    <row r="3" spans="2:9" ht="9" customHeight="1" x14ac:dyDescent="0.2"/>
    <row r="4" spans="2:9" ht="20.100000000000001" customHeight="1" x14ac:dyDescent="0.2"/>
    <row r="5" spans="2:9" ht="18" customHeight="1" x14ac:dyDescent="0.2">
      <c r="B5" s="19" t="s">
        <v>36</v>
      </c>
      <c r="C5" s="136" t="s">
        <v>91</v>
      </c>
      <c r="D5" s="136"/>
      <c r="E5" s="136"/>
      <c r="F5" s="136"/>
      <c r="G5" s="136"/>
    </row>
    <row r="6" spans="2:9" ht="18" customHeight="1" x14ac:dyDescent="0.25">
      <c r="B6" s="19" t="s">
        <v>16</v>
      </c>
      <c r="C6" s="136" t="s">
        <v>35</v>
      </c>
      <c r="D6" s="136"/>
      <c r="E6" s="136"/>
      <c r="F6" s="35"/>
      <c r="G6" s="35"/>
      <c r="H6" s="35"/>
      <c r="I6" s="35"/>
    </row>
    <row r="7" spans="2:9" ht="18" customHeight="1" x14ac:dyDescent="0.25">
      <c r="B7" s="19" t="s">
        <v>47</v>
      </c>
      <c r="C7" s="138">
        <v>44471</v>
      </c>
      <c r="D7" s="138"/>
      <c r="E7" s="138"/>
      <c r="F7" s="35"/>
      <c r="G7" s="35"/>
      <c r="H7" s="35"/>
      <c r="I7" s="35"/>
    </row>
    <row r="8" spans="2:9" ht="18" customHeight="1" x14ac:dyDescent="0.25">
      <c r="C8" s="91"/>
      <c r="D8" s="91"/>
      <c r="E8" s="35"/>
      <c r="F8" s="35"/>
      <c r="G8" s="35"/>
      <c r="H8" s="35"/>
      <c r="I8" s="35"/>
    </row>
    <row r="9" spans="2:9" ht="18" customHeight="1" x14ac:dyDescent="0.25">
      <c r="C9" s="91"/>
      <c r="H9" s="35"/>
      <c r="I9" s="35"/>
    </row>
    <row r="10" spans="2:9" ht="18" customHeight="1" x14ac:dyDescent="0.25">
      <c r="C10" s="91"/>
      <c r="D10" s="49" t="s">
        <v>20</v>
      </c>
      <c r="E10" s="137">
        <v>205000</v>
      </c>
      <c r="F10" s="137"/>
      <c r="G10" s="93"/>
      <c r="H10" s="35"/>
      <c r="I10" s="35"/>
    </row>
    <row r="11" spans="2:9" ht="18" customHeight="1" x14ac:dyDescent="0.25">
      <c r="D11" s="91"/>
      <c r="E11" s="135"/>
      <c r="F11" s="135"/>
      <c r="G11" s="35"/>
      <c r="H11" s="135"/>
      <c r="I11" s="135"/>
    </row>
    <row r="12" spans="2:9" ht="18" customHeight="1" x14ac:dyDescent="0.2">
      <c r="D12" s="20" t="s">
        <v>110</v>
      </c>
      <c r="E12" s="137">
        <v>66875</v>
      </c>
      <c r="F12" s="137"/>
      <c r="H12" s="140"/>
      <c r="I12" s="140"/>
    </row>
    <row r="13" spans="2:9" ht="18" customHeight="1" x14ac:dyDescent="0.2">
      <c r="D13" s="20" t="s">
        <v>111</v>
      </c>
      <c r="E13" s="141">
        <v>69500</v>
      </c>
      <c r="F13" s="141"/>
      <c r="H13" s="140"/>
      <c r="I13" s="140"/>
    </row>
    <row r="14" spans="2:9" ht="18" customHeight="1" x14ac:dyDescent="0.2">
      <c r="D14" s="20" t="s">
        <v>19</v>
      </c>
      <c r="E14" s="141">
        <v>71000</v>
      </c>
      <c r="F14" s="141"/>
      <c r="H14" s="140"/>
      <c r="I14" s="140"/>
    </row>
    <row r="15" spans="2:9" ht="18" customHeight="1" x14ac:dyDescent="0.2">
      <c r="E15" s="93"/>
      <c r="F15" s="93"/>
    </row>
    <row r="16" spans="2:9" ht="18" customHeight="1" x14ac:dyDescent="0.2">
      <c r="D16" s="20" t="s">
        <v>43</v>
      </c>
      <c r="E16" s="137">
        <v>2625</v>
      </c>
      <c r="F16" s="137"/>
      <c r="H16" s="140"/>
      <c r="I16" s="140"/>
    </row>
    <row r="17" spans="2:10" ht="18" customHeight="1" x14ac:dyDescent="0.2">
      <c r="D17" s="20" t="s">
        <v>21</v>
      </c>
      <c r="E17" s="139">
        <v>1.04</v>
      </c>
      <c r="F17" s="139"/>
      <c r="H17" s="99"/>
      <c r="I17" s="99"/>
    </row>
    <row r="18" spans="2:10" ht="7.2" customHeight="1" x14ac:dyDescent="0.2">
      <c r="D18" s="20"/>
      <c r="E18" s="46"/>
      <c r="F18" s="46"/>
      <c r="H18" s="99"/>
      <c r="I18" s="99"/>
    </row>
    <row r="19" spans="2:10" ht="18" customHeight="1" x14ac:dyDescent="0.2">
      <c r="D19" s="20" t="s">
        <v>44</v>
      </c>
      <c r="E19" s="137">
        <v>-1500</v>
      </c>
      <c r="F19" s="137"/>
      <c r="H19" s="140"/>
      <c r="I19" s="140"/>
    </row>
    <row r="20" spans="2:10" ht="18" customHeight="1" x14ac:dyDescent="0.2">
      <c r="D20" s="20" t="s">
        <v>32</v>
      </c>
      <c r="E20" s="139">
        <v>0.98</v>
      </c>
      <c r="F20" s="139"/>
      <c r="H20" s="140"/>
      <c r="I20" s="140"/>
    </row>
    <row r="21" spans="2:10" ht="18" customHeight="1" x14ac:dyDescent="0.2">
      <c r="E21" s="20"/>
      <c r="F21" s="99"/>
      <c r="G21" s="93"/>
    </row>
    <row r="22" spans="2:10" ht="18" customHeight="1" x14ac:dyDescent="0.25">
      <c r="B22" s="18" t="s">
        <v>22</v>
      </c>
      <c r="C22" s="93"/>
      <c r="D22" s="93"/>
    </row>
    <row r="23" spans="2:10" ht="32.1" customHeight="1" x14ac:dyDescent="0.2">
      <c r="B23" s="142" t="s">
        <v>134</v>
      </c>
      <c r="C23" s="143"/>
      <c r="D23" s="143"/>
      <c r="E23" s="143"/>
      <c r="F23" s="143"/>
      <c r="G23" s="143"/>
      <c r="H23" s="143"/>
      <c r="I23" s="143"/>
      <c r="J23" s="144"/>
    </row>
    <row r="24" spans="2:10" ht="9.9" customHeight="1" x14ac:dyDescent="0.2"/>
    <row r="25" spans="2:10" ht="18" customHeight="1" x14ac:dyDescent="0.25">
      <c r="B25" s="18" t="s">
        <v>23</v>
      </c>
      <c r="C25" s="93"/>
      <c r="D25" s="93"/>
    </row>
    <row r="26" spans="2:10" ht="32.1" customHeight="1" x14ac:dyDescent="0.2">
      <c r="B26" s="142" t="s">
        <v>113</v>
      </c>
      <c r="C26" s="143"/>
      <c r="D26" s="143"/>
      <c r="E26" s="143"/>
      <c r="F26" s="143"/>
      <c r="G26" s="143"/>
      <c r="H26" s="143"/>
      <c r="I26" s="143"/>
      <c r="J26" s="144"/>
    </row>
    <row r="28" spans="2:10" ht="18" customHeight="1" x14ac:dyDescent="0.25">
      <c r="B28" s="18" t="s">
        <v>24</v>
      </c>
      <c r="C28" s="93"/>
      <c r="D28" s="93"/>
    </row>
    <row r="29" spans="2:10" ht="32.1" customHeight="1" x14ac:dyDescent="0.2">
      <c r="B29" s="142" t="s">
        <v>135</v>
      </c>
      <c r="C29" s="143"/>
      <c r="D29" s="143"/>
      <c r="E29" s="143"/>
      <c r="F29" s="143"/>
      <c r="G29" s="143"/>
      <c r="H29" s="143"/>
      <c r="I29" s="143"/>
      <c r="J29" s="144"/>
    </row>
    <row r="30" spans="2:10" ht="9.9" customHeight="1" x14ac:dyDescent="0.2"/>
    <row r="31" spans="2:10" ht="18" customHeight="1" x14ac:dyDescent="0.25">
      <c r="B31" s="18" t="s">
        <v>25</v>
      </c>
      <c r="C31" s="93"/>
      <c r="D31" s="93"/>
    </row>
    <row r="32" spans="2:10" ht="32.1" customHeight="1" x14ac:dyDescent="0.2">
      <c r="B32" s="142" t="s">
        <v>136</v>
      </c>
      <c r="C32" s="143"/>
      <c r="D32" s="143"/>
      <c r="E32" s="143"/>
      <c r="F32" s="143"/>
      <c r="G32" s="143"/>
      <c r="H32" s="143"/>
      <c r="I32" s="143"/>
      <c r="J32" s="144"/>
    </row>
    <row r="34" spans="2:10" ht="12" x14ac:dyDescent="0.25">
      <c r="B34" s="18" t="s">
        <v>26</v>
      </c>
    </row>
    <row r="35" spans="2:10" ht="12" x14ac:dyDescent="0.25">
      <c r="B35" s="18"/>
    </row>
    <row r="36" spans="2:10" ht="21.9" customHeight="1" x14ac:dyDescent="0.2">
      <c r="B36" s="20" t="s">
        <v>27</v>
      </c>
      <c r="C36" s="47">
        <v>206500</v>
      </c>
      <c r="D36" s="94" t="s">
        <v>107</v>
      </c>
      <c r="E36" s="50">
        <v>1.01</v>
      </c>
      <c r="G36" s="95" t="s">
        <v>33</v>
      </c>
      <c r="H36" s="99"/>
    </row>
    <row r="37" spans="2:10" ht="21.9" customHeight="1" x14ac:dyDescent="0.2">
      <c r="B37" s="20" t="s">
        <v>28</v>
      </c>
      <c r="C37" s="48">
        <v>206286</v>
      </c>
      <c r="D37" s="94" t="s">
        <v>108</v>
      </c>
      <c r="E37" s="51">
        <v>1.01</v>
      </c>
      <c r="F37" s="99"/>
      <c r="G37" s="95" t="s">
        <v>34</v>
      </c>
      <c r="H37" s="99"/>
    </row>
    <row r="38" spans="2:10" ht="21.9" customHeight="1" x14ac:dyDescent="0.2">
      <c r="B38" s="20" t="s">
        <v>29</v>
      </c>
      <c r="C38" s="48">
        <v>205184</v>
      </c>
      <c r="D38" s="94" t="s">
        <v>109</v>
      </c>
      <c r="E38" s="52">
        <v>1.01</v>
      </c>
      <c r="G38" s="95" t="s">
        <v>30</v>
      </c>
      <c r="H38" s="99"/>
    </row>
    <row r="39" spans="2:10" ht="18" customHeight="1" x14ac:dyDescent="0.2">
      <c r="C39" s="20"/>
      <c r="D39" s="96"/>
      <c r="E39" s="22"/>
      <c r="G39" s="95"/>
      <c r="H39" s="99"/>
    </row>
    <row r="40" spans="2:10" ht="12" x14ac:dyDescent="0.25">
      <c r="B40" s="18" t="s">
        <v>31</v>
      </c>
      <c r="C40" s="93"/>
      <c r="D40" s="93"/>
    </row>
    <row r="41" spans="2:10" ht="32.1" customHeight="1" x14ac:dyDescent="0.2">
      <c r="B41" s="142" t="s">
        <v>137</v>
      </c>
      <c r="C41" s="143"/>
      <c r="D41" s="143"/>
      <c r="E41" s="143"/>
      <c r="F41" s="143"/>
      <c r="G41" s="143"/>
      <c r="H41" s="143"/>
      <c r="I41" s="143"/>
      <c r="J41" s="144"/>
    </row>
  </sheetData>
  <mergeCells count="24">
    <mergeCell ref="B23:J23"/>
    <mergeCell ref="B26:J26"/>
    <mergeCell ref="B29:J29"/>
    <mergeCell ref="B32:J32"/>
    <mergeCell ref="B41:J41"/>
    <mergeCell ref="E20:F20"/>
    <mergeCell ref="H20:I20"/>
    <mergeCell ref="E12:F12"/>
    <mergeCell ref="H12:I12"/>
    <mergeCell ref="E13:F13"/>
    <mergeCell ref="H13:I13"/>
    <mergeCell ref="E14:F14"/>
    <mergeCell ref="H14:I14"/>
    <mergeCell ref="E16:F16"/>
    <mergeCell ref="H16:I16"/>
    <mergeCell ref="E17:F17"/>
    <mergeCell ref="E19:F19"/>
    <mergeCell ref="H19:I19"/>
    <mergeCell ref="H11:I11"/>
    <mergeCell ref="C5:G5"/>
    <mergeCell ref="C6:E6"/>
    <mergeCell ref="C7:E7"/>
    <mergeCell ref="E10:F10"/>
    <mergeCell ref="E11:F11"/>
  </mergeCells>
  <pageMargins left="0.70866141732283505" right="0.70866141732283505" top="0.4" bottom="0.49803149600000002" header="0.31496062992126" footer="0.31496062992126"/>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0453-8F05-42ED-9057-277F3A708641}">
  <sheetPr>
    <pageSetUpPr fitToPage="1"/>
  </sheetPr>
  <dimension ref="B2:J41"/>
  <sheetViews>
    <sheetView showGridLines="0" workbookViewId="0">
      <selection activeCell="B41" sqref="B41:J41"/>
    </sheetView>
  </sheetViews>
  <sheetFormatPr defaultColWidth="9.109375" defaultRowHeight="11.4" x14ac:dyDescent="0.2"/>
  <cols>
    <col min="1" max="1" width="9.109375" style="19"/>
    <col min="2" max="2" width="12.6640625" style="19" customWidth="1"/>
    <col min="3" max="11" width="9.6640625" style="19" customWidth="1"/>
    <col min="12" max="21" width="10.6640625" style="19" customWidth="1"/>
    <col min="22" max="16384" width="9.109375" style="19"/>
  </cols>
  <sheetData>
    <row r="2" spans="2:9" ht="21" x14ac:dyDescent="0.4">
      <c r="B2" s="3" t="s">
        <v>18</v>
      </c>
      <c r="C2" s="18"/>
      <c r="D2" s="18"/>
      <c r="E2" s="18"/>
    </row>
    <row r="3" spans="2:9" ht="9" customHeight="1" x14ac:dyDescent="0.2"/>
    <row r="4" spans="2:9" ht="20.100000000000001" customHeight="1" x14ac:dyDescent="0.2"/>
    <row r="5" spans="2:9" ht="18" customHeight="1" x14ac:dyDescent="0.2">
      <c r="B5" s="19" t="s">
        <v>36</v>
      </c>
      <c r="C5" s="136" t="s">
        <v>91</v>
      </c>
      <c r="D5" s="136"/>
      <c r="E5" s="136"/>
      <c r="F5" s="136"/>
      <c r="G5" s="136"/>
    </row>
    <row r="6" spans="2:9" ht="18" customHeight="1" x14ac:dyDescent="0.25">
      <c r="B6" s="19" t="s">
        <v>16</v>
      </c>
      <c r="C6" s="136" t="s">
        <v>35</v>
      </c>
      <c r="D6" s="136"/>
      <c r="E6" s="136"/>
      <c r="F6" s="35"/>
      <c r="G6" s="35"/>
      <c r="H6" s="35"/>
      <c r="I6" s="35"/>
    </row>
    <row r="7" spans="2:9" ht="18" customHeight="1" x14ac:dyDescent="0.25">
      <c r="B7" s="19" t="s">
        <v>47</v>
      </c>
      <c r="C7" s="138">
        <v>44478</v>
      </c>
      <c r="D7" s="138"/>
      <c r="E7" s="138"/>
      <c r="F7" s="35"/>
      <c r="G7" s="35"/>
      <c r="H7" s="35"/>
      <c r="I7" s="35"/>
    </row>
    <row r="8" spans="2:9" ht="18" customHeight="1" x14ac:dyDescent="0.25">
      <c r="C8" s="91"/>
      <c r="D8" s="91"/>
      <c r="E8" s="35"/>
      <c r="F8" s="35"/>
      <c r="G8" s="35"/>
      <c r="H8" s="35"/>
      <c r="I8" s="35"/>
    </row>
    <row r="9" spans="2:9" ht="18" customHeight="1" x14ac:dyDescent="0.25">
      <c r="C9" s="91"/>
      <c r="H9" s="35"/>
      <c r="I9" s="35"/>
    </row>
    <row r="10" spans="2:9" ht="18" customHeight="1" x14ac:dyDescent="0.25">
      <c r="C10" s="91"/>
      <c r="D10" s="49" t="s">
        <v>20</v>
      </c>
      <c r="E10" s="137">
        <v>205000</v>
      </c>
      <c r="F10" s="137"/>
      <c r="G10" s="93"/>
      <c r="H10" s="35"/>
      <c r="I10" s="35"/>
    </row>
    <row r="11" spans="2:9" ht="18" customHeight="1" x14ac:dyDescent="0.25">
      <c r="D11" s="91"/>
      <c r="E11" s="135"/>
      <c r="F11" s="135"/>
      <c r="G11" s="35"/>
      <c r="H11" s="135"/>
      <c r="I11" s="135"/>
    </row>
    <row r="12" spans="2:9" ht="18" customHeight="1" x14ac:dyDescent="0.2">
      <c r="D12" s="20" t="s">
        <v>110</v>
      </c>
      <c r="E12" s="137">
        <f>Worksheet!K24</f>
        <v>88000</v>
      </c>
      <c r="F12" s="137"/>
      <c r="H12" s="140"/>
      <c r="I12" s="140"/>
    </row>
    <row r="13" spans="2:9" ht="18" customHeight="1" x14ac:dyDescent="0.2">
      <c r="D13" s="20" t="s">
        <v>111</v>
      </c>
      <c r="E13" s="141">
        <f>Worksheet!L24</f>
        <v>94000</v>
      </c>
      <c r="F13" s="141"/>
      <c r="H13" s="140"/>
      <c r="I13" s="140"/>
    </row>
    <row r="14" spans="2:9" ht="18" customHeight="1" x14ac:dyDescent="0.2">
      <c r="D14" s="20" t="s">
        <v>19</v>
      </c>
      <c r="E14" s="141">
        <f>Worksheet!M24</f>
        <v>93500</v>
      </c>
      <c r="F14" s="141"/>
      <c r="H14" s="140"/>
      <c r="I14" s="140"/>
    </row>
    <row r="15" spans="2:9" ht="18" customHeight="1" x14ac:dyDescent="0.2">
      <c r="E15" s="21"/>
      <c r="F15" s="21"/>
    </row>
    <row r="16" spans="2:9" ht="18" customHeight="1" x14ac:dyDescent="0.2">
      <c r="D16" s="20" t="s">
        <v>43</v>
      </c>
      <c r="E16" s="137">
        <f>Worksheet!N24</f>
        <v>6000</v>
      </c>
      <c r="F16" s="137"/>
      <c r="H16" s="140"/>
      <c r="I16" s="140"/>
    </row>
    <row r="17" spans="2:10" ht="18" customHeight="1" x14ac:dyDescent="0.2">
      <c r="D17" s="20" t="s">
        <v>21</v>
      </c>
      <c r="E17" s="139">
        <f>Worksheet!O24</f>
        <v>1.0681818181818181</v>
      </c>
      <c r="F17" s="139"/>
      <c r="H17" s="99"/>
      <c r="I17" s="99"/>
    </row>
    <row r="18" spans="2:10" ht="7.2" customHeight="1" x14ac:dyDescent="0.2">
      <c r="D18" s="20"/>
      <c r="E18" s="46"/>
      <c r="F18" s="46"/>
      <c r="H18" s="99"/>
      <c r="I18" s="99"/>
    </row>
    <row r="19" spans="2:10" ht="18" customHeight="1" x14ac:dyDescent="0.2">
      <c r="D19" s="20" t="s">
        <v>44</v>
      </c>
      <c r="E19" s="137">
        <f>Worksheet!P24</f>
        <v>500</v>
      </c>
      <c r="F19" s="137"/>
      <c r="H19" s="140"/>
      <c r="I19" s="140"/>
    </row>
    <row r="20" spans="2:10" ht="18" customHeight="1" x14ac:dyDescent="0.2">
      <c r="D20" s="20" t="s">
        <v>32</v>
      </c>
      <c r="E20" s="139">
        <f>Worksheet!Q24</f>
        <v>1.0053475935828877</v>
      </c>
      <c r="F20" s="139"/>
      <c r="H20" s="140"/>
      <c r="I20" s="140"/>
    </row>
    <row r="21" spans="2:10" ht="18" customHeight="1" x14ac:dyDescent="0.2">
      <c r="E21" s="20"/>
      <c r="F21" s="99"/>
      <c r="G21" s="93"/>
    </row>
    <row r="22" spans="2:10" ht="18" customHeight="1" x14ac:dyDescent="0.25">
      <c r="B22" s="18" t="s">
        <v>22</v>
      </c>
      <c r="C22" s="93"/>
      <c r="D22" s="93"/>
    </row>
    <row r="23" spans="2:10" ht="32.1" customHeight="1" x14ac:dyDescent="0.2">
      <c r="B23" s="142" t="s">
        <v>112</v>
      </c>
      <c r="C23" s="143"/>
      <c r="D23" s="143"/>
      <c r="E23" s="143"/>
      <c r="F23" s="143"/>
      <c r="G23" s="143"/>
      <c r="H23" s="143"/>
      <c r="I23" s="143"/>
      <c r="J23" s="144"/>
    </row>
    <row r="24" spans="2:10" ht="9.9" customHeight="1" x14ac:dyDescent="0.2"/>
    <row r="25" spans="2:10" ht="18" customHeight="1" x14ac:dyDescent="0.25">
      <c r="B25" s="18" t="s">
        <v>23</v>
      </c>
      <c r="C25" s="21"/>
      <c r="D25" s="21"/>
    </row>
    <row r="26" spans="2:10" ht="32.1" customHeight="1" x14ac:dyDescent="0.2">
      <c r="B26" s="142" t="s">
        <v>113</v>
      </c>
      <c r="C26" s="143"/>
      <c r="D26" s="143"/>
      <c r="E26" s="143"/>
      <c r="F26" s="143"/>
      <c r="G26" s="143"/>
      <c r="H26" s="143"/>
      <c r="I26" s="143"/>
      <c r="J26" s="144"/>
    </row>
    <row r="28" spans="2:10" ht="18" customHeight="1" x14ac:dyDescent="0.25">
      <c r="B28" s="18" t="s">
        <v>24</v>
      </c>
      <c r="C28" s="21"/>
      <c r="D28" s="21"/>
    </row>
    <row r="29" spans="2:10" ht="32.1" customHeight="1" x14ac:dyDescent="0.2">
      <c r="B29" s="142" t="s">
        <v>115</v>
      </c>
      <c r="C29" s="143"/>
      <c r="D29" s="143"/>
      <c r="E29" s="143"/>
      <c r="F29" s="143"/>
      <c r="G29" s="143"/>
      <c r="H29" s="143"/>
      <c r="I29" s="143"/>
      <c r="J29" s="144"/>
    </row>
    <row r="30" spans="2:10" ht="9.9" customHeight="1" x14ac:dyDescent="0.2"/>
    <row r="31" spans="2:10" ht="18" customHeight="1" x14ac:dyDescent="0.25">
      <c r="B31" s="18" t="s">
        <v>25</v>
      </c>
      <c r="C31" s="21"/>
      <c r="D31" s="21"/>
    </row>
    <row r="32" spans="2:10" ht="32.1" customHeight="1" x14ac:dyDescent="0.2">
      <c r="B32" s="142" t="s">
        <v>114</v>
      </c>
      <c r="C32" s="143"/>
      <c r="D32" s="143"/>
      <c r="E32" s="143"/>
      <c r="F32" s="143"/>
      <c r="G32" s="143"/>
      <c r="H32" s="143"/>
      <c r="I32" s="143"/>
      <c r="J32" s="144"/>
    </row>
    <row r="34" spans="2:10" ht="12" x14ac:dyDescent="0.25">
      <c r="B34" s="18" t="s">
        <v>26</v>
      </c>
    </row>
    <row r="35" spans="2:10" ht="12" x14ac:dyDescent="0.25">
      <c r="B35" s="18"/>
    </row>
    <row r="36" spans="2:10" ht="21.9" customHeight="1" x14ac:dyDescent="0.2">
      <c r="B36" s="20" t="s">
        <v>27</v>
      </c>
      <c r="C36" s="47">
        <f>Worksheet!R24</f>
        <v>204500</v>
      </c>
      <c r="D36" s="94" t="s">
        <v>107</v>
      </c>
      <c r="E36" s="50">
        <f>Worksheet!T24</f>
        <v>0.99551569506726456</v>
      </c>
      <c r="G36" s="95" t="s">
        <v>33</v>
      </c>
      <c r="H36" s="99"/>
    </row>
    <row r="37" spans="2:10" ht="21.9" customHeight="1" x14ac:dyDescent="0.2">
      <c r="B37" s="20" t="s">
        <v>28</v>
      </c>
      <c r="C37" s="48">
        <f>Worksheet!U24</f>
        <v>200785.71428571429</v>
      </c>
      <c r="D37" s="94" t="s">
        <v>108</v>
      </c>
      <c r="E37" s="51">
        <f>Worksheet!W24</f>
        <v>0.99551569506726456</v>
      </c>
      <c r="F37" s="99"/>
      <c r="G37" s="95" t="s">
        <v>34</v>
      </c>
      <c r="H37" s="99"/>
    </row>
    <row r="38" spans="2:10" ht="21.9" customHeight="1" x14ac:dyDescent="0.2">
      <c r="B38" s="20" t="s">
        <v>29</v>
      </c>
      <c r="C38" s="48">
        <f>Worksheet!X24</f>
        <v>191234.69387755101</v>
      </c>
      <c r="D38" s="94" t="s">
        <v>109</v>
      </c>
      <c r="E38" s="52">
        <f>Worksheet!Z24</f>
        <v>0.99551569506726456</v>
      </c>
      <c r="G38" s="95" t="s">
        <v>30</v>
      </c>
      <c r="H38" s="99"/>
    </row>
    <row r="39" spans="2:10" ht="18" customHeight="1" x14ac:dyDescent="0.2">
      <c r="C39" s="20"/>
      <c r="D39" s="96"/>
      <c r="E39" s="22"/>
      <c r="G39" s="95"/>
      <c r="H39" s="99"/>
    </row>
    <row r="40" spans="2:10" ht="12" x14ac:dyDescent="0.25">
      <c r="B40" s="18" t="s">
        <v>31</v>
      </c>
      <c r="C40" s="93"/>
      <c r="D40" s="93"/>
    </row>
    <row r="41" spans="2:10" ht="32.1" customHeight="1" x14ac:dyDescent="0.2">
      <c r="B41" s="142" t="s">
        <v>116</v>
      </c>
      <c r="C41" s="143"/>
      <c r="D41" s="143"/>
      <c r="E41" s="143"/>
      <c r="F41" s="143"/>
      <c r="G41" s="143"/>
      <c r="H41" s="143"/>
      <c r="I41" s="143"/>
      <c r="J41" s="144"/>
    </row>
  </sheetData>
  <mergeCells count="24">
    <mergeCell ref="B23:J23"/>
    <mergeCell ref="B26:J26"/>
    <mergeCell ref="B29:J29"/>
    <mergeCell ref="B32:J32"/>
    <mergeCell ref="B41:J41"/>
    <mergeCell ref="E20:F20"/>
    <mergeCell ref="H20:I20"/>
    <mergeCell ref="E12:F12"/>
    <mergeCell ref="H12:I12"/>
    <mergeCell ref="E13:F13"/>
    <mergeCell ref="H13:I13"/>
    <mergeCell ref="E14:F14"/>
    <mergeCell ref="H14:I14"/>
    <mergeCell ref="E16:F16"/>
    <mergeCell ref="H16:I16"/>
    <mergeCell ref="E17:F17"/>
    <mergeCell ref="E19:F19"/>
    <mergeCell ref="H19:I19"/>
    <mergeCell ref="H11:I11"/>
    <mergeCell ref="C5:G5"/>
    <mergeCell ref="C6:E6"/>
    <mergeCell ref="C7:E7"/>
    <mergeCell ref="E10:F10"/>
    <mergeCell ref="E11:F11"/>
  </mergeCells>
  <pageMargins left="0.70866141732283505" right="0.70866141732283505" top="0.4" bottom="0.49803149600000002" header="0.31496062992126" footer="0.31496062992126"/>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Worksheet</vt:lpstr>
      <vt:lpstr>Trend</vt:lpstr>
      <vt:lpstr>2021-08-28</vt:lpstr>
      <vt:lpstr>2021-09-04</vt:lpstr>
      <vt:lpstr>2021-09-11</vt:lpstr>
      <vt:lpstr>2021-09-18</vt:lpstr>
      <vt:lpstr>2021-09-25</vt:lpstr>
      <vt:lpstr>2021-10-02</vt:lpstr>
      <vt:lpstr>2021-10-09</vt:lpstr>
      <vt:lpstr>'2021-08-28'!Print_Area</vt:lpstr>
      <vt:lpstr>'2021-09-04'!Print_Area</vt:lpstr>
      <vt:lpstr>'2021-09-11'!Print_Area</vt:lpstr>
      <vt:lpstr>'2021-09-18'!Print_Area</vt:lpstr>
      <vt:lpstr>'2021-09-25'!Print_Area</vt:lpstr>
      <vt:lpstr>'2021-10-02'!Print_Area</vt:lpstr>
      <vt:lpstr>'2021-10-09'!Print_Area</vt:lpstr>
      <vt:lpstr>Trend!Print_Area</vt:lpstr>
      <vt:lpstr>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 Roseke</dc:creator>
  <cp:lastModifiedBy>Bernie Roseke</cp:lastModifiedBy>
  <cp:lastPrinted>2022-01-12T18:48:45Z</cp:lastPrinted>
  <dcterms:created xsi:type="dcterms:W3CDTF">2021-11-15T17:00:08Z</dcterms:created>
  <dcterms:modified xsi:type="dcterms:W3CDTF">2022-05-30T19:19:21Z</dcterms:modified>
</cp:coreProperties>
</file>